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25" activeTab="1"/>
  </bookViews>
  <sheets>
    <sheet name="BIỂU 6" sheetId="1" r:id="rId1"/>
    <sheet name="Biểu 7" sheetId="2" r:id="rId2"/>
  </sheets>
  <definedNames>
    <definedName name="_xlnm.Print_Area" localSheetId="0">'BIỂU 6'!$A$1:$S$98</definedName>
    <definedName name="_xlnm.Print_Area" localSheetId="1">'Biểu 7'!$A$1:$T$98</definedName>
  </definedNames>
  <calcPr fullCalcOnLoad="1"/>
</workbook>
</file>

<file path=xl/sharedStrings.xml><?xml version="1.0" encoding="utf-8"?>
<sst xmlns="http://schemas.openxmlformats.org/spreadsheetml/2006/main" count="753" uniqueCount="224">
  <si>
    <t>I</t>
  </si>
  <si>
    <t>II</t>
  </si>
  <si>
    <t>Đơn vị tính: Việc</t>
  </si>
  <si>
    <t>III</t>
  </si>
  <si>
    <t>Ngày nhận báo cáo:……….…………………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</si>
  <si>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</si>
  <si>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</si>
  <si>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</si>
  <si>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</si>
  <si>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</si>
  <si>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</si>
  <si>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</si>
  <si>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</si>
  <si>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Chưa có điều kiện thi hành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</si>
  <si>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</si>
  <si>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</si>
  <si>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</si>
  <si>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</si>
  <si>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</si>
  <si>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</si>
  <si>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</si>
  <si>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</si>
  <si>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</si>
  <si>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</si>
  <si>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</si>
  <si>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</si>
  <si>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</si>
  <si>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Năm trước
chuyển sang</t>
  </si>
  <si>
    <t xml:space="preserve">Mới
thụ lý
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</si>
  <si>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</si>
  <si>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</si>
  <si>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</si>
  <si>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</si>
  <si>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</si>
  <si>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</si>
  <si>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</si>
  <si>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</si>
  <si>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</si>
  <si>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</si>
  <si>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</si>
  <si>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</si>
  <si>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</si>
  <si>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</si>
  <si>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</si>
  <si>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</si>
  <si>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</si>
  <si>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</si>
  <si>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</si>
  <si>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</si>
  <si>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</si>
  <si>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</si>
  <si>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</si>
  <si>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</si>
  <si>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</si>
  <si>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</si>
  <si>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</si>
  <si>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</si>
  <si>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</si>
  <si>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</si>
  <si>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</si>
  <si>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</si>
  <si>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</si>
  <si>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</si>
  <si>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</si>
  <si>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</si>
  <si>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</si>
  <si>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</si>
  <si>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</si>
  <si>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</si>
  <si>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</si>
  <si>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</si>
  <si>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</si>
  <si>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</si>
  <si>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</si>
  <si>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</si>
  <si>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</si>
  <si>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</si>
  <si>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</si>
  <si>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</si>
  <si>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</si>
  <si>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</si>
  <si>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</si>
  <si>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</si>
  <si>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</si>
  <si>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</si>
  <si>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</si>
  <si>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</si>
  <si>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</si>
  <si>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</si>
  <si>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</si>
  <si>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</si>
  <si>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</si>
  <si>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</si>
  <si>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</si>
  <si>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</si>
  <si>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</si>
  <si>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</si>
  <si>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</si>
  <si>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</si>
  <si>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</si>
  <si>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</si>
  <si>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</si>
  <si>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</si>
  <si>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</si>
  <si>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</si>
  <si>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</si>
  <si>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</si>
  <si>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</si>
  <si>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</si>
  <si>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</si>
  <si>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</si>
  <si>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</si>
  <si>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</si>
  <si>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</si>
  <si>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</si>
  <si>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</si>
  <si>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</si>
  <si>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</si>
  <si>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</si>
  <si>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</si>
  <si>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</si>
  <si>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</si>
  <si>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</si>
  <si>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</si>
  <si>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</si>
  <si>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</si>
  <si>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</si>
  <si>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</si>
  <si>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</si>
  <si>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</si>
  <si>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</si>
  <si>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</si>
  <si>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</si>
  <si>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</si>
  <si>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</si>
  <si>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</si>
  <si>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</si>
  <si>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</si>
  <si>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</si>
  <si>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</si>
  <si>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</si>
  <si>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</si>
  <si>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</si>
  <si>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</si>
  <si>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</si>
  <si>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</si>
  <si>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</si>
  <si>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</si>
  <si>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</si>
  <si>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</si>
  <si>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</si>
  <si>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</si>
  <si>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</si>
  <si>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</si>
  <si>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</si>
  <si>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</si>
  <si>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</si>
  <si>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</si>
  <si>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</si>
  <si>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</si>
  <si>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</si>
  <si>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</si>
  <si>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Cục THADS  rút lên thi hành</t>
  </si>
  <si>
    <t xml:space="preserve">
Tổng số chuyển
kỳ sau</t>
  </si>
  <si>
    <t xml:space="preserve">Tổng số
</t>
  </si>
  <si>
    <t>Chia ra:</t>
  </si>
  <si>
    <t>Có điều kiện thi hành</t>
  </si>
  <si>
    <t>Tổng số có điều kiện thi hành</t>
  </si>
  <si>
    <t>Thi hành
xong</t>
  </si>
  <si>
    <t>Đình chỉ
thi hành án</t>
  </si>
  <si>
    <t>Hoãn
thi hành án</t>
  </si>
  <si>
    <t>Tạm đình chỉ thi hành án</t>
  </si>
  <si>
    <t>A</t>
  </si>
  <si>
    <t>Bình Giang</t>
  </si>
  <si>
    <t xml:space="preserve">Cẩm Giàng </t>
  </si>
  <si>
    <t>Chí Linh</t>
  </si>
  <si>
    <t>Gia Lộc</t>
  </si>
  <si>
    <t>Hải Dương</t>
  </si>
  <si>
    <t>Kim Thành</t>
  </si>
  <si>
    <t xml:space="preserve">Kinh Môn </t>
  </si>
  <si>
    <t>Nam Sách</t>
  </si>
  <si>
    <t>Ninh Giang</t>
  </si>
  <si>
    <t>Đào Mạnh Hùng</t>
  </si>
  <si>
    <t>Thanh Hà</t>
  </si>
  <si>
    <t>Thanh Miện</t>
  </si>
  <si>
    <t>Tứ Kỳ</t>
  </si>
  <si>
    <t>Chưa có điều
 kiện hành</t>
  </si>
  <si>
    <t>Chí Linh</t>
  </si>
  <si>
    <t>Thanh miện</t>
  </si>
  <si>
    <t>Nguyễn Xuân Biển</t>
  </si>
  <si>
    <t>Cục Thi hành án dân
 sự tỉnh</t>
  </si>
  <si>
    <t>Vũ Quang Chung</t>
  </si>
  <si>
    <t>Cục Thi hành
 án ân sự tỉnh</t>
  </si>
  <si>
    <t xml:space="preserve"> Cẩm Giàng </t>
  </si>
  <si>
    <t xml:space="preserve"> Kinh Môn</t>
  </si>
  <si>
    <t>Đặng Đình Trung</t>
  </si>
  <si>
    <t>Hà Quốc Hạnh</t>
  </si>
  <si>
    <t>295</t>
  </si>
  <si>
    <t>106</t>
  </si>
  <si>
    <t>135</t>
  </si>
  <si>
    <t>223</t>
  </si>
  <si>
    <t>333</t>
  </si>
  <si>
    <t>318</t>
  </si>
  <si>
    <t>722</t>
  </si>
  <si>
    <t>391</t>
  </si>
  <si>
    <t>156</t>
  </si>
  <si>
    <t>157</t>
  </si>
  <si>
    <t>194</t>
  </si>
  <si>
    <t>193</t>
  </si>
  <si>
    <t>2019 CSANG</t>
  </si>
  <si>
    <t>2019 chuyển sang</t>
  </si>
  <si>
    <t>Phạm Thị Minh Loan</t>
  </si>
  <si>
    <t>04 tháng / năm 2020</t>
  </si>
  <si>
    <t>Phạm Việt Phú</t>
  </si>
  <si>
    <t>Hải Dương, ngày 03 tháng 2 năm 2020</t>
  </si>
  <si>
    <t xml:space="preserve"> Hải Dương, ngày 31  tháng 1 năm 2020</t>
  </si>
  <si>
    <t xml:space="preserve">      CHV              Nguyễn Trọng Lân</t>
  </si>
  <si>
    <t xml:space="preserve">          CHV             Hoµng ThÞ LÎ</t>
  </si>
  <si>
    <t xml:space="preserve">      CHV              Bùi Ngọc Ảnh</t>
  </si>
  <si>
    <t>CHV Nguyễn Trọng Lân</t>
  </si>
  <si>
    <t>CHV Bùi Ngọc Ảnh</t>
  </si>
  <si>
    <t xml:space="preserve"> Cao Văn Lập</t>
  </si>
  <si>
    <t>Nguyễn Ngọc Thịnh</t>
  </si>
  <si>
    <t>Đào Trùng Dương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</si>
</sst>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67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3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57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/>
      <protection locked="0"/>
    </xf>
    <xf numFmtId="172" fontId="59" fillId="0" borderId="0" xfId="42" applyNumberFormat="1" applyFont="1" applyFill="1" applyAlignment="1" applyProtection="1">
      <alignment/>
      <protection locked="0"/>
    </xf>
    <xf numFmtId="172" fontId="60" fillId="0" borderId="0" xfId="42" applyNumberFormat="1" applyFont="1" applyFill="1" applyAlignment="1" applyProtection="1">
      <alignment/>
      <protection locked="0"/>
    </xf>
    <xf numFmtId="172" fontId="60" fillId="0" borderId="0" xfId="42" applyNumberFormat="1" applyFont="1" applyFill="1" applyAlignment="1" applyProtection="1">
      <alignment horizontal="center"/>
      <protection locked="0"/>
    </xf>
    <xf numFmtId="172" fontId="61" fillId="0" borderId="0" xfId="42" applyNumberFormat="1" applyFont="1" applyFill="1" applyAlignment="1" applyProtection="1">
      <alignment/>
      <protection locked="0"/>
    </xf>
    <xf numFmtId="172" fontId="62" fillId="0" borderId="0" xfId="42" applyNumberFormat="1" applyFont="1" applyFill="1" applyAlignment="1" applyProtection="1">
      <alignment/>
      <protection locked="0"/>
    </xf>
    <xf numFmtId="172" fontId="63" fillId="0" borderId="0" xfId="42" applyNumberFormat="1" applyFont="1" applyFill="1" applyAlignment="1" applyProtection="1">
      <alignment/>
      <protection locked="0"/>
    </xf>
    <xf numFmtId="172" fontId="63" fillId="0" borderId="0" xfId="42" applyNumberFormat="1" applyFont="1" applyFill="1" applyAlignment="1" applyProtection="1">
      <alignment wrapText="1"/>
      <protection locked="0"/>
    </xf>
    <xf numFmtId="172" fontId="63" fillId="0" borderId="0" xfId="42" applyNumberFormat="1" applyFont="1" applyFill="1" applyBorder="1" applyAlignment="1" applyProtection="1">
      <alignment/>
      <protection locked="0"/>
    </xf>
    <xf numFmtId="172" fontId="63" fillId="0" borderId="0" xfId="42" applyNumberFormat="1" applyFont="1" applyFill="1" applyBorder="1" applyAlignment="1" applyProtection="1">
      <alignment wrapText="1"/>
      <protection locked="0"/>
    </xf>
    <xf numFmtId="172" fontId="59" fillId="0" borderId="11" xfId="42" applyNumberFormat="1" applyFont="1" applyFill="1" applyBorder="1" applyAlignment="1" applyProtection="1">
      <alignment/>
      <protection locked="0"/>
    </xf>
    <xf numFmtId="172" fontId="59" fillId="0" borderId="0" xfId="42" applyNumberFormat="1" applyFont="1" applyFill="1" applyBorder="1" applyAlignment="1" applyProtection="1">
      <alignment/>
      <protection locked="0"/>
    </xf>
    <xf numFmtId="172" fontId="64" fillId="0" borderId="0" xfId="42" applyNumberFormat="1" applyFont="1" applyFill="1" applyBorder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/>
      <protection locked="0"/>
    </xf>
    <xf numFmtId="172" fontId="57" fillId="0" borderId="0" xfId="42" applyNumberFormat="1" applyFont="1" applyFill="1" applyBorder="1" applyAlignment="1" applyProtection="1">
      <alignment/>
      <protection locked="0"/>
    </xf>
    <xf numFmtId="172" fontId="64" fillId="0" borderId="0" xfId="42" applyNumberFormat="1" applyFont="1" applyFill="1" applyBorder="1" applyAlignment="1" applyProtection="1">
      <alignment horizontal="center" wrapText="1"/>
      <protection locked="0"/>
    </xf>
    <xf numFmtId="172" fontId="64" fillId="0" borderId="0" xfId="42" applyNumberFormat="1" applyFont="1" applyFill="1" applyAlignment="1" applyProtection="1">
      <alignment horizontal="center"/>
      <protection locked="0"/>
    </xf>
    <xf numFmtId="10" fontId="59" fillId="0" borderId="0" xfId="61" applyNumberFormat="1" applyFont="1" applyFill="1" applyBorder="1" applyAlignment="1" applyProtection="1">
      <alignment horizontal="center" vertical="center"/>
      <protection hidden="1"/>
    </xf>
    <xf numFmtId="172" fontId="63" fillId="0" borderId="0" xfId="42" applyNumberFormat="1" applyFont="1" applyFill="1" applyAlignment="1" applyProtection="1">
      <alignment vertical="center"/>
      <protection locked="0"/>
    </xf>
    <xf numFmtId="172" fontId="63" fillId="0" borderId="0" xfId="42" applyNumberFormat="1" applyFont="1" applyFill="1" applyAlignment="1" applyProtection="1">
      <alignment vertical="center"/>
      <protection hidden="1"/>
    </xf>
    <xf numFmtId="172" fontId="63" fillId="0" borderId="0" xfId="42" applyNumberFormat="1" applyFont="1" applyFill="1" applyAlignment="1" applyProtection="1">
      <alignment/>
      <protection hidden="1"/>
    </xf>
    <xf numFmtId="0" fontId="63" fillId="0" borderId="0" xfId="42" applyNumberFormat="1" applyFont="1" applyFill="1" applyAlignment="1" applyProtection="1">
      <alignment/>
      <protection hidden="1"/>
    </xf>
    <xf numFmtId="0" fontId="63" fillId="0" borderId="0" xfId="42" applyNumberFormat="1" applyFont="1" applyFill="1" applyAlignment="1" applyProtection="1">
      <alignment vertical="center"/>
      <protection locked="0"/>
    </xf>
    <xf numFmtId="49" fontId="63" fillId="0" borderId="0" xfId="42" applyNumberFormat="1" applyFont="1" applyFill="1" applyAlignment="1" applyProtection="1">
      <alignment/>
      <protection hidden="1"/>
    </xf>
    <xf numFmtId="49" fontId="63" fillId="0" borderId="0" xfId="42" applyNumberFormat="1" applyFont="1" applyFill="1" applyAlignment="1" applyProtection="1">
      <alignment vertical="center"/>
      <protection locked="0"/>
    </xf>
    <xf numFmtId="43" fontId="63" fillId="0" borderId="0" xfId="42" applyFont="1" applyFill="1" applyAlignment="1" applyProtection="1">
      <alignment vertical="center"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64" fillId="0" borderId="12" xfId="42" applyNumberFormat="1" applyFont="1" applyFill="1" applyBorder="1" applyAlignment="1" applyProtection="1">
      <alignment horizont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58" applyNumberFormat="1" applyFont="1" applyFill="1" applyBorder="1" applyAlignment="1" applyProtection="1">
      <alignment vertical="center"/>
      <protection locked="0"/>
    </xf>
    <xf numFmtId="49" fontId="35" fillId="0" borderId="12" xfId="58" applyNumberFormat="1" applyFont="1" applyFill="1" applyBorder="1" applyAlignment="1" applyProtection="1">
      <alignment vertical="center" wrapText="1"/>
      <protection locked="0"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3" fontId="59" fillId="0" borderId="0" xfId="61" applyNumberFormat="1" applyFont="1" applyFill="1" applyBorder="1" applyAlignment="1" applyProtection="1">
      <alignment horizontal="center" vertical="center"/>
      <protection hidden="1"/>
    </xf>
    <xf numFmtId="10" fontId="62" fillId="0" borderId="0" xfId="61" applyNumberFormat="1" applyFont="1" applyFill="1" applyBorder="1" applyAlignment="1" applyProtection="1">
      <alignment vertical="center"/>
      <protection hidden="1"/>
    </xf>
    <xf numFmtId="10" fontId="65" fillId="0" borderId="0" xfId="61" applyNumberFormat="1" applyFont="1" applyFill="1" applyBorder="1" applyAlignment="1" applyProtection="1">
      <alignment vertical="center"/>
      <protection hidden="1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58" applyNumberFormat="1" applyFont="1" applyFill="1" applyBorder="1" applyAlignment="1" applyProtection="1">
      <alignment horizontal="left" vertical="center"/>
      <protection locked="0"/>
    </xf>
    <xf numFmtId="49" fontId="37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8" fillId="0" borderId="12" xfId="58" applyNumberFormat="1" applyFont="1" applyFill="1" applyBorder="1" applyAlignment="1" applyProtection="1">
      <alignment horizontal="left" wrapText="1"/>
      <protection locked="0"/>
    </xf>
    <xf numFmtId="3" fontId="62" fillId="0" borderId="0" xfId="61" applyNumberFormat="1" applyFont="1" applyFill="1" applyBorder="1" applyAlignment="1" applyProtection="1">
      <alignment vertical="center"/>
      <protection hidden="1"/>
    </xf>
    <xf numFmtId="3" fontId="65" fillId="0" borderId="0" xfId="61" applyNumberFormat="1" applyFont="1" applyFill="1" applyBorder="1" applyAlignment="1" applyProtection="1">
      <alignment vertical="center"/>
      <protection hidden="1"/>
    </xf>
    <xf numFmtId="172" fontId="39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41" fillId="0" borderId="0" xfId="42" applyNumberFormat="1" applyFont="1" applyFill="1" applyAlignment="1" applyProtection="1">
      <alignment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0" fontId="63" fillId="0" borderId="12" xfId="61" applyNumberFormat="1" applyFont="1" applyFill="1" applyBorder="1" applyAlignment="1" applyProtection="1">
      <alignment horizontal="right"/>
      <protection hidden="1"/>
    </xf>
    <xf numFmtId="172" fontId="60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3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4" fillId="0" borderId="13" xfId="42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172" fontId="21" fillId="0" borderId="12" xfId="42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 horizont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72" fontId="24" fillId="0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0" fontId="29" fillId="0" borderId="0" xfId="61" applyNumberFormat="1" applyFont="1" applyFill="1" applyAlignment="1" applyProtection="1">
      <alignment vertical="center"/>
      <protection locked="0"/>
    </xf>
    <xf numFmtId="172" fontId="24" fillId="0" borderId="0" xfId="42" applyNumberFormat="1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>
      <alignment vertical="center"/>
      <protection hidden="1"/>
    </xf>
    <xf numFmtId="0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3" fontId="60" fillId="0" borderId="0" xfId="61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 wrapText="1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5" fillId="0" borderId="0" xfId="42" applyNumberFormat="1" applyFont="1" applyFill="1" applyAlignment="1" applyProtection="1">
      <alignment vertical="center"/>
      <protection locked="0"/>
    </xf>
    <xf numFmtId="172" fontId="59" fillId="0" borderId="0" xfId="42" applyNumberFormat="1" applyFont="1" applyFill="1" applyAlignment="1" applyProtection="1">
      <alignment horizontal="center"/>
      <protection locked="0"/>
    </xf>
    <xf numFmtId="172" fontId="58" fillId="0" borderId="0" xfId="42" applyNumberFormat="1" applyFont="1" applyFill="1" applyAlignment="1" applyProtection="1">
      <alignment horizontal="center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10" fontId="66" fillId="0" borderId="12" xfId="61" applyNumberFormat="1" applyFont="1" applyFill="1" applyBorder="1" applyAlignment="1" applyProtection="1">
      <alignment vertical="center"/>
      <protection hidden="1"/>
    </xf>
    <xf numFmtId="49" fontId="37" fillId="24" borderId="12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left" vertical="center"/>
      <protection locked="0"/>
    </xf>
    <xf numFmtId="3" fontId="62" fillId="24" borderId="0" xfId="61" applyNumberFormat="1" applyFont="1" applyFill="1" applyBorder="1" applyAlignment="1" applyProtection="1">
      <alignment vertical="center"/>
      <protection hidden="1"/>
    </xf>
    <xf numFmtId="10" fontId="62" fillId="24" borderId="0" xfId="61" applyNumberFormat="1" applyFont="1" applyFill="1" applyBorder="1" applyAlignment="1" applyProtection="1">
      <alignment vertical="center"/>
      <protection hidden="1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3" fillId="24" borderId="0" xfId="42" applyNumberFormat="1" applyFont="1" applyFill="1" applyAlignment="1" applyProtection="1">
      <alignment vertical="center"/>
      <protection locked="0"/>
    </xf>
    <xf numFmtId="9" fontId="29" fillId="24" borderId="0" xfId="61" applyFont="1" applyFill="1" applyAlignment="1" applyProtection="1">
      <alignment vertical="center"/>
      <protection locked="0"/>
    </xf>
    <xf numFmtId="172" fontId="28" fillId="24" borderId="0" xfId="42" applyNumberFormat="1" applyFont="1" applyFill="1" applyAlignment="1" applyProtection="1">
      <alignment vertical="center"/>
      <protection locked="0"/>
    </xf>
    <xf numFmtId="172" fontId="45" fillId="24" borderId="0" xfId="42" applyNumberFormat="1" applyFont="1" applyFill="1" applyAlignment="1" applyProtection="1">
      <alignment vertical="center"/>
      <protection locked="0"/>
    </xf>
    <xf numFmtId="172" fontId="29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49" fontId="46" fillId="0" borderId="12" xfId="0" applyNumberFormat="1" applyFont="1" applyFill="1" applyBorder="1" applyAlignment="1" applyProtection="1">
      <alignment horizontal="center" vertical="center"/>
      <protection locked="0"/>
    </xf>
    <xf numFmtId="49" fontId="4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4" borderId="12" xfId="0" applyNumberFormat="1" applyFont="1" applyFill="1" applyBorder="1" applyAlignment="1" applyProtection="1">
      <alignment horizontal="center" vertical="center"/>
      <protection locked="0"/>
    </xf>
    <xf numFmtId="10" fontId="1" fillId="0" borderId="12" xfId="42" applyNumberFormat="1" applyFont="1" applyFill="1" applyBorder="1" applyAlignment="1" applyProtection="1">
      <alignment/>
      <protection locked="0"/>
    </xf>
    <xf numFmtId="49" fontId="21" fillId="0" borderId="12" xfId="0" applyNumberFormat="1" applyFont="1" applyFill="1" applyBorder="1" applyAlignment="1" applyProtection="1">
      <alignment vertical="center" wrapText="1"/>
      <protection locked="0"/>
    </xf>
    <xf numFmtId="49" fontId="46" fillId="24" borderId="12" xfId="0" applyNumberFormat="1" applyFont="1" applyFill="1" applyBorder="1" applyAlignment="1" applyProtection="1">
      <alignment horizontal="center" vertical="center"/>
      <protection locked="0"/>
    </xf>
    <xf numFmtId="10" fontId="22" fillId="0" borderId="12" xfId="58" applyNumberFormat="1" applyFont="1" applyFill="1" applyBorder="1" applyAlignment="1" applyProtection="1">
      <alignment horizontal="right" vertical="center"/>
      <protection locked="0"/>
    </xf>
    <xf numFmtId="176" fontId="22" fillId="0" borderId="12" xfId="58" applyNumberFormat="1" applyFont="1" applyFill="1" applyBorder="1" applyAlignment="1" applyProtection="1">
      <alignment horizontal="right" vertical="center"/>
      <protection locked="0"/>
    </xf>
    <xf numFmtId="176" fontId="22" fillId="0" borderId="12" xfId="61" applyNumberFormat="1" applyFont="1" applyFill="1" applyBorder="1" applyAlignment="1" applyProtection="1">
      <alignment horizontal="right" vertical="center"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24" fillId="25" borderId="0" xfId="42" applyNumberFormat="1" applyFont="1" applyFill="1" applyAlignment="1" applyProtection="1">
      <alignment/>
      <protection locked="0"/>
    </xf>
    <xf numFmtId="172" fontId="24" fillId="25" borderId="0" xfId="42" applyNumberFormat="1" applyFont="1" applyFill="1" applyAlignment="1" applyProtection="1">
      <alignment horizontal="center"/>
      <protection locked="0"/>
    </xf>
    <xf numFmtId="3" fontId="37" fillId="0" borderId="12" xfId="58" applyNumberFormat="1" applyFont="1" applyFill="1" applyBorder="1" applyAlignment="1" applyProtection="1">
      <alignment horizontal="right" vertical="center"/>
      <protection locked="0"/>
    </xf>
    <xf numFmtId="49" fontId="21" fillId="0" borderId="12" xfId="58" applyNumberFormat="1" applyFont="1" applyFill="1" applyBorder="1" applyAlignment="1" applyProtection="1">
      <alignment vertical="center" wrapText="1"/>
      <protection locked="0"/>
    </xf>
    <xf numFmtId="3" fontId="22" fillId="0" borderId="12" xfId="58" applyNumberFormat="1" applyFont="1" applyFill="1" applyBorder="1" applyAlignment="1" applyProtection="1">
      <alignment horizontal="right" vertical="center"/>
      <protection locked="0"/>
    </xf>
    <xf numFmtId="49" fontId="46" fillId="0" borderId="12" xfId="58" applyNumberFormat="1" applyFont="1" applyFill="1" applyBorder="1" applyAlignment="1" applyProtection="1">
      <alignment horizontal="left" vertical="center" wrapText="1"/>
      <protection locked="0"/>
    </xf>
    <xf numFmtId="172" fontId="24" fillId="24" borderId="0" xfId="42" applyNumberFormat="1" applyFont="1" applyFill="1" applyAlignment="1" applyProtection="1">
      <alignment vertical="center"/>
      <protection locked="0"/>
    </xf>
    <xf numFmtId="49" fontId="35" fillId="24" borderId="0" xfId="58" applyNumberFormat="1" applyFont="1" applyFill="1" applyBorder="1" applyAlignment="1" applyProtection="1">
      <alignment wrapText="1"/>
      <protection locked="0"/>
    </xf>
    <xf numFmtId="49" fontId="35" fillId="24" borderId="0" xfId="0" applyNumberFormat="1" applyFont="1" applyFill="1" applyBorder="1" applyAlignment="1" applyProtection="1">
      <alignment/>
      <protection locked="0"/>
    </xf>
    <xf numFmtId="49" fontId="1" fillId="24" borderId="12" xfId="58" applyNumberFormat="1" applyFont="1" applyFill="1" applyBorder="1" applyAlignment="1" applyProtection="1">
      <alignment vertical="center" wrapText="1"/>
      <protection locked="0"/>
    </xf>
    <xf numFmtId="172" fontId="1" fillId="24" borderId="12" xfId="42" applyNumberFormat="1" applyFont="1" applyFill="1" applyBorder="1" applyAlignment="1" applyProtection="1">
      <alignment/>
      <protection locked="0"/>
    </xf>
    <xf numFmtId="49" fontId="0" fillId="24" borderId="12" xfId="58" applyNumberFormat="1" applyFont="1" applyFill="1" applyBorder="1" applyAlignment="1" applyProtection="1">
      <alignment horizontal="left" vertical="center" wrapText="1"/>
      <protection locked="0"/>
    </xf>
    <xf numFmtId="3" fontId="22" fillId="24" borderId="12" xfId="58" applyNumberFormat="1" applyFont="1" applyFill="1" applyBorder="1" applyAlignment="1" applyProtection="1">
      <alignment horizontal="right" vertical="center"/>
      <protection locked="0"/>
    </xf>
    <xf numFmtId="49" fontId="1" fillId="24" borderId="12" xfId="0" applyNumberFormat="1" applyFont="1" applyFill="1" applyBorder="1" applyAlignment="1" applyProtection="1">
      <alignment vertical="center"/>
      <protection locked="0"/>
    </xf>
    <xf numFmtId="10" fontId="1" fillId="24" borderId="12" xfId="42" applyNumberFormat="1" applyFont="1" applyFill="1" applyBorder="1" applyAlignment="1" applyProtection="1">
      <alignment/>
      <protection locked="0"/>
    </xf>
    <xf numFmtId="49" fontId="35" fillId="24" borderId="12" xfId="0" applyNumberFormat="1" applyFont="1" applyFill="1" applyBorder="1" applyAlignment="1" applyProtection="1">
      <alignment horizontal="center" vertical="center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176" fontId="22" fillId="24" borderId="12" xfId="58" applyNumberFormat="1" applyFont="1" applyFill="1" applyBorder="1" applyAlignment="1" applyProtection="1">
      <alignment horizontal="right" vertical="center"/>
      <protection locked="0"/>
    </xf>
    <xf numFmtId="49" fontId="0" fillId="24" borderId="12" xfId="58" applyNumberFormat="1" applyFont="1" applyFill="1" applyBorder="1" applyAlignment="1" applyProtection="1">
      <alignment horizontal="left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/>
      <protection locked="0"/>
    </xf>
    <xf numFmtId="49" fontId="36" fillId="24" borderId="12" xfId="0" applyNumberFormat="1" applyFont="1" applyFill="1" applyBorder="1" applyAlignment="1" applyProtection="1">
      <alignment vertical="center"/>
      <protection locked="0"/>
    </xf>
    <xf numFmtId="3" fontId="59" fillId="24" borderId="0" xfId="61" applyNumberFormat="1" applyFont="1" applyFill="1" applyBorder="1" applyAlignment="1" applyProtection="1">
      <alignment horizontal="center" vertical="center"/>
      <protection hidden="1"/>
    </xf>
    <xf numFmtId="172" fontId="63" fillId="24" borderId="0" xfId="42" applyNumberFormat="1" applyFont="1" applyFill="1" applyAlignment="1" applyProtection="1">
      <alignment vertical="center"/>
      <protection hidden="1"/>
    </xf>
    <xf numFmtId="172" fontId="63" fillId="24" borderId="0" xfId="42" applyNumberFormat="1" applyFont="1" applyFill="1" applyAlignment="1" applyProtection="1">
      <alignment vertical="center"/>
      <protection locked="0"/>
    </xf>
    <xf numFmtId="49" fontId="1" fillId="24" borderId="12" xfId="58" applyNumberFormat="1" applyFont="1" applyFill="1" applyBorder="1" applyAlignment="1" applyProtection="1">
      <alignment vertical="center"/>
      <protection locked="0"/>
    </xf>
    <xf numFmtId="49" fontId="0" fillId="24" borderId="12" xfId="58" applyNumberFormat="1" applyFont="1" applyFill="1" applyBorder="1" applyAlignment="1" applyProtection="1">
      <alignment horizontal="left" vertical="center"/>
      <protection locked="0"/>
    </xf>
    <xf numFmtId="172" fontId="59" fillId="0" borderId="0" xfId="42" applyNumberFormat="1" applyFont="1" applyFill="1" applyAlignment="1" applyProtection="1">
      <alignment horizontal="left"/>
      <protection locked="0"/>
    </xf>
    <xf numFmtId="172" fontId="58" fillId="0" borderId="0" xfId="42" applyNumberFormat="1" applyFont="1" applyFill="1" applyAlignment="1" applyProtection="1">
      <alignment horizontal="center"/>
      <protection locked="0"/>
    </xf>
    <xf numFmtId="172" fontId="61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172" fontId="63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25" borderId="0" xfId="42" applyNumberFormat="1" applyFont="1" applyFill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  <xf numFmtId="172" fontId="34" fillId="0" borderId="10" xfId="42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1"/>
  <sheetViews>
    <sheetView zoomScale="70" zoomScaleNormal="70" zoomScalePageLayoutView="0" workbookViewId="0" topLeftCell="A32">
      <selection activeCell="B35" sqref="B35:R40"/>
    </sheetView>
  </sheetViews>
  <sheetFormatPr defaultColWidth="9.33203125" defaultRowHeight="24.75" customHeight="1"/>
  <cols>
    <col min="1" max="1" width="6.16015625" style="2" customWidth="1"/>
    <col min="2" max="2" width="35" style="2" customWidth="1"/>
    <col min="3" max="3" width="20.16015625" style="3" customWidth="1"/>
    <col min="4" max="4" width="19.83203125" style="2" customWidth="1"/>
    <col min="5" max="5" width="15.66015625" style="2" customWidth="1"/>
    <col min="6" max="6" width="11.33203125" style="2" customWidth="1"/>
    <col min="7" max="7" width="12.33203125" style="2" customWidth="1"/>
    <col min="8" max="8" width="15" style="2" customWidth="1"/>
    <col min="9" max="9" width="14" style="2" customWidth="1"/>
    <col min="10" max="10" width="13.83203125" style="2" customWidth="1"/>
    <col min="11" max="11" width="13" style="2" customWidth="1"/>
    <col min="12" max="12" width="10.16015625" style="2" customWidth="1"/>
    <col min="13" max="13" width="12.5" style="2" customWidth="1"/>
    <col min="14" max="14" width="13.66015625" style="2" customWidth="1"/>
    <col min="15" max="15" width="13.5" style="2" customWidth="1"/>
    <col min="16" max="17" width="12.33203125" style="2" customWidth="1"/>
    <col min="18" max="18" width="14.5" style="2" customWidth="1"/>
    <col min="19" max="19" width="18.5" style="2" customWidth="1"/>
    <col min="20" max="21" width="14" style="2" hidden="1" customWidth="1"/>
    <col min="22" max="46" width="14" style="2" customWidth="1"/>
    <col min="47" max="16384" width="9.33203125" style="2" customWidth="1"/>
  </cols>
  <sheetData>
    <row r="1" spans="1:25" ht="32.25" customHeight="1">
      <c r="A1" s="32"/>
      <c r="B1" s="169" t="s">
        <v>24</v>
      </c>
      <c r="C1" s="169"/>
      <c r="D1" s="33"/>
      <c r="E1" s="33"/>
      <c r="F1" s="170" t="s">
        <v>9</v>
      </c>
      <c r="G1" s="170"/>
      <c r="H1" s="170"/>
      <c r="I1" s="170"/>
      <c r="J1" s="170"/>
      <c r="K1" s="170"/>
      <c r="L1" s="170"/>
      <c r="M1" s="170"/>
      <c r="N1" s="118"/>
      <c r="O1" s="33"/>
      <c r="P1" s="34" t="s">
        <v>14</v>
      </c>
      <c r="Q1" s="34"/>
      <c r="R1" s="32"/>
      <c r="S1" s="34"/>
      <c r="T1" s="34"/>
      <c r="U1" s="34"/>
      <c r="V1" s="34"/>
      <c r="W1" s="34"/>
      <c r="X1" s="46"/>
      <c r="Y1" s="32"/>
    </row>
    <row r="2" spans="1:25" ht="24.75" customHeight="1">
      <c r="A2" s="32"/>
      <c r="B2" s="169" t="s">
        <v>34</v>
      </c>
      <c r="C2" s="169"/>
      <c r="D2" s="169"/>
      <c r="E2" s="35"/>
      <c r="F2" s="171" t="s">
        <v>23</v>
      </c>
      <c r="G2" s="171"/>
      <c r="H2" s="171"/>
      <c r="I2" s="171"/>
      <c r="J2" s="171"/>
      <c r="K2" s="171"/>
      <c r="L2" s="171"/>
      <c r="M2" s="171"/>
      <c r="N2" s="36"/>
      <c r="O2" s="35"/>
      <c r="P2" s="34" t="s">
        <v>101</v>
      </c>
      <c r="Q2" s="34"/>
      <c r="R2" s="34"/>
      <c r="S2" s="34"/>
      <c r="T2" s="34"/>
      <c r="U2" s="34"/>
      <c r="V2" s="34"/>
      <c r="W2" s="34"/>
      <c r="X2" s="46"/>
      <c r="Y2" s="32"/>
    </row>
    <row r="3" spans="1:25" ht="24.75" customHeight="1">
      <c r="A3" s="32"/>
      <c r="B3" s="169" t="s">
        <v>35</v>
      </c>
      <c r="C3" s="169"/>
      <c r="D3" s="34"/>
      <c r="E3" s="34"/>
      <c r="F3" s="181" t="s">
        <v>212</v>
      </c>
      <c r="G3" s="181"/>
      <c r="H3" s="181"/>
      <c r="I3" s="181"/>
      <c r="J3" s="181"/>
      <c r="K3" s="181"/>
      <c r="L3" s="181"/>
      <c r="M3" s="181"/>
      <c r="N3" s="117"/>
      <c r="O3" s="34"/>
      <c r="P3" s="34" t="s">
        <v>15</v>
      </c>
      <c r="Q3" s="34"/>
      <c r="R3" s="32"/>
      <c r="S3" s="34"/>
      <c r="T3" s="34"/>
      <c r="U3" s="34"/>
      <c r="V3" s="34"/>
      <c r="W3" s="34"/>
      <c r="X3" s="46"/>
      <c r="Y3" s="32"/>
    </row>
    <row r="4" spans="1:25" ht="24.75" customHeight="1">
      <c r="A4" s="32"/>
      <c r="B4" s="34" t="s">
        <v>4</v>
      </c>
      <c r="C4" s="37"/>
      <c r="D4" s="38"/>
      <c r="E4" s="38"/>
      <c r="F4" s="39"/>
      <c r="G4" s="40"/>
      <c r="H4" s="40"/>
      <c r="I4" s="40"/>
      <c r="J4" s="40"/>
      <c r="K4" s="40"/>
      <c r="L4" s="40"/>
      <c r="M4" s="40"/>
      <c r="N4" s="40"/>
      <c r="O4" s="39"/>
      <c r="P4" s="169" t="s">
        <v>102</v>
      </c>
      <c r="Q4" s="169"/>
      <c r="R4" s="169"/>
      <c r="S4" s="34"/>
      <c r="T4" s="34"/>
      <c r="U4" s="34"/>
      <c r="V4" s="34"/>
      <c r="W4" s="34"/>
      <c r="X4" s="46"/>
      <c r="Y4" s="32"/>
    </row>
    <row r="5" spans="1:25" ht="24.75" customHeight="1">
      <c r="A5" s="32"/>
      <c r="B5" s="39"/>
      <c r="C5" s="39"/>
      <c r="D5" s="39"/>
      <c r="E5" s="39"/>
      <c r="F5" s="41"/>
      <c r="G5" s="42"/>
      <c r="H5" s="42"/>
      <c r="I5" s="42"/>
      <c r="J5" s="42"/>
      <c r="K5" s="42"/>
      <c r="L5" s="42"/>
      <c r="M5" s="42"/>
      <c r="N5" s="42"/>
      <c r="O5" s="41"/>
      <c r="P5" s="43" t="s">
        <v>2</v>
      </c>
      <c r="Q5" s="44"/>
      <c r="R5" s="32"/>
      <c r="S5" s="43"/>
      <c r="T5" s="44"/>
      <c r="U5" s="44"/>
      <c r="V5" s="44"/>
      <c r="W5" s="44"/>
      <c r="X5" s="46"/>
      <c r="Y5" s="32"/>
    </row>
    <row r="6" spans="1:25" s="3" customFormat="1" ht="24.75" customHeight="1">
      <c r="A6" s="175" t="s">
        <v>25</v>
      </c>
      <c r="B6" s="175"/>
      <c r="C6" s="172" t="s">
        <v>26</v>
      </c>
      <c r="D6" s="172"/>
      <c r="E6" s="172"/>
      <c r="F6" s="172" t="s">
        <v>12</v>
      </c>
      <c r="G6" s="172" t="s">
        <v>162</v>
      </c>
      <c r="H6" s="176" t="s">
        <v>11</v>
      </c>
      <c r="I6" s="176"/>
      <c r="J6" s="176"/>
      <c r="K6" s="176"/>
      <c r="L6" s="176"/>
      <c r="M6" s="176"/>
      <c r="N6" s="176"/>
      <c r="O6" s="176"/>
      <c r="P6" s="176"/>
      <c r="Q6" s="176"/>
      <c r="R6" s="172" t="s">
        <v>163</v>
      </c>
      <c r="S6" s="173" t="s">
        <v>40</v>
      </c>
      <c r="T6" s="89"/>
      <c r="U6" s="89"/>
      <c r="V6" s="89"/>
      <c r="W6" s="89"/>
      <c r="X6" s="32"/>
      <c r="Y6" s="32"/>
    </row>
    <row r="7" spans="1:25" s="3" customFormat="1" ht="28.5" customHeight="1">
      <c r="A7" s="175"/>
      <c r="B7" s="175"/>
      <c r="C7" s="172" t="s">
        <v>164</v>
      </c>
      <c r="D7" s="174" t="s">
        <v>165</v>
      </c>
      <c r="E7" s="174"/>
      <c r="F7" s="172"/>
      <c r="G7" s="172"/>
      <c r="H7" s="172" t="s">
        <v>11</v>
      </c>
      <c r="I7" s="172" t="s">
        <v>166</v>
      </c>
      <c r="J7" s="172"/>
      <c r="K7" s="172"/>
      <c r="L7" s="172"/>
      <c r="M7" s="172"/>
      <c r="N7" s="172"/>
      <c r="O7" s="172"/>
      <c r="P7" s="172"/>
      <c r="Q7" s="172" t="s">
        <v>13</v>
      </c>
      <c r="R7" s="172"/>
      <c r="S7" s="173"/>
      <c r="T7" s="89"/>
      <c r="U7" s="89"/>
      <c r="V7" s="89"/>
      <c r="W7" s="89"/>
      <c r="X7" s="32"/>
      <c r="Y7" s="32"/>
    </row>
    <row r="8" spans="1:25" s="3" customFormat="1" ht="24.75" customHeight="1">
      <c r="A8" s="175"/>
      <c r="B8" s="175"/>
      <c r="C8" s="172"/>
      <c r="D8" s="174" t="s">
        <v>27</v>
      </c>
      <c r="E8" s="174" t="s">
        <v>28</v>
      </c>
      <c r="F8" s="172"/>
      <c r="G8" s="172"/>
      <c r="H8" s="172"/>
      <c r="I8" s="172" t="s">
        <v>167</v>
      </c>
      <c r="J8" s="174" t="s">
        <v>165</v>
      </c>
      <c r="K8" s="174"/>
      <c r="L8" s="174"/>
      <c r="M8" s="174"/>
      <c r="N8" s="174"/>
      <c r="O8" s="174"/>
      <c r="P8" s="174"/>
      <c r="Q8" s="172"/>
      <c r="R8" s="172"/>
      <c r="S8" s="173"/>
      <c r="T8" s="89"/>
      <c r="U8" s="89"/>
      <c r="V8" s="89"/>
      <c r="W8" s="89"/>
      <c r="X8" s="32"/>
      <c r="Y8" s="47"/>
    </row>
    <row r="9" spans="1:36" s="3" customFormat="1" ht="74.25" customHeight="1">
      <c r="A9" s="175"/>
      <c r="B9" s="175"/>
      <c r="C9" s="172"/>
      <c r="D9" s="174"/>
      <c r="E9" s="174"/>
      <c r="F9" s="172"/>
      <c r="G9" s="172"/>
      <c r="H9" s="172"/>
      <c r="I9" s="172"/>
      <c r="J9" s="94" t="s">
        <v>168</v>
      </c>
      <c r="K9" s="94" t="s">
        <v>169</v>
      </c>
      <c r="L9" s="94" t="s">
        <v>36</v>
      </c>
      <c r="M9" s="94" t="s">
        <v>170</v>
      </c>
      <c r="N9" s="94" t="s">
        <v>171</v>
      </c>
      <c r="O9" s="94" t="s">
        <v>39</v>
      </c>
      <c r="P9" s="94" t="s">
        <v>37</v>
      </c>
      <c r="Q9" s="172"/>
      <c r="R9" s="172"/>
      <c r="S9" s="173"/>
      <c r="T9" s="89"/>
      <c r="U9" s="89"/>
      <c r="V9" s="89" t="s">
        <v>210</v>
      </c>
      <c r="W9" s="89"/>
      <c r="X9" s="32"/>
      <c r="Y9" s="47" t="s">
        <v>99</v>
      </c>
      <c r="AJ9" s="2" t="s">
        <v>156</v>
      </c>
    </row>
    <row r="10" spans="1:25" s="9" customFormat="1" ht="24.75" customHeight="1">
      <c r="A10" s="179" t="s">
        <v>172</v>
      </c>
      <c r="B10" s="179"/>
      <c r="C10" s="92" t="s">
        <v>5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61">
        <v>17</v>
      </c>
      <c r="T10" s="48"/>
      <c r="U10" s="48"/>
      <c r="V10" s="48"/>
      <c r="W10" s="48"/>
      <c r="X10" s="49"/>
      <c r="Y10" s="45"/>
    </row>
    <row r="11" spans="1:37" s="87" customFormat="1" ht="38.25" customHeight="1">
      <c r="A11" s="182" t="s">
        <v>117</v>
      </c>
      <c r="B11" s="182"/>
      <c r="C11" s="93">
        <f aca="true" t="shared" si="0" ref="C11:R11">C12+C23+C29+C34+C41+C47+C56+C61+C69+C73+C77+C82+C87</f>
        <v>6582</v>
      </c>
      <c r="D11" s="93">
        <f t="shared" si="0"/>
        <v>3556</v>
      </c>
      <c r="E11" s="93">
        <f t="shared" si="0"/>
        <v>3026</v>
      </c>
      <c r="F11" s="93">
        <f t="shared" si="0"/>
        <v>78</v>
      </c>
      <c r="G11" s="93">
        <f t="shared" si="0"/>
        <v>0</v>
      </c>
      <c r="H11" s="93">
        <f t="shared" si="0"/>
        <v>6504</v>
      </c>
      <c r="I11" s="93">
        <f t="shared" si="0"/>
        <v>4692</v>
      </c>
      <c r="J11" s="93">
        <f t="shared" si="0"/>
        <v>2577</v>
      </c>
      <c r="K11" s="93">
        <f t="shared" si="0"/>
        <v>44</v>
      </c>
      <c r="L11" s="93">
        <f t="shared" si="0"/>
        <v>2052</v>
      </c>
      <c r="M11" s="93">
        <f t="shared" si="0"/>
        <v>4</v>
      </c>
      <c r="N11" s="93">
        <f t="shared" si="0"/>
        <v>6</v>
      </c>
      <c r="O11" s="93">
        <f t="shared" si="0"/>
        <v>0</v>
      </c>
      <c r="P11" s="93">
        <f t="shared" si="0"/>
        <v>9</v>
      </c>
      <c r="Q11" s="93">
        <f t="shared" si="0"/>
        <v>1812</v>
      </c>
      <c r="R11" s="93">
        <f t="shared" si="0"/>
        <v>3883</v>
      </c>
      <c r="S11" s="88">
        <f>(J11+K11)/I11</f>
        <v>0.558610400682012</v>
      </c>
      <c r="T11" s="50"/>
      <c r="U11" s="50"/>
      <c r="V11" s="110">
        <v>3556</v>
      </c>
      <c r="W11" s="69">
        <f>D11-V11</f>
        <v>0</v>
      </c>
      <c r="X11" s="51"/>
      <c r="Y11" s="51">
        <f>C11-F11-H11</f>
        <v>0</v>
      </c>
      <c r="AJ11" s="87">
        <v>2966</v>
      </c>
      <c r="AK11" s="87">
        <f>AJ11-D11</f>
        <v>-590</v>
      </c>
    </row>
    <row r="12" spans="1:25" s="27" customFormat="1" ht="31.5" customHeight="1">
      <c r="A12" s="95" t="s">
        <v>0</v>
      </c>
      <c r="B12" s="137" t="s">
        <v>190</v>
      </c>
      <c r="C12" s="93">
        <f aca="true" t="shared" si="1" ref="C12:R12">SUM(C13:C22)</f>
        <v>258</v>
      </c>
      <c r="D12" s="93">
        <f t="shared" si="1"/>
        <v>106</v>
      </c>
      <c r="E12" s="93">
        <f t="shared" si="1"/>
        <v>152</v>
      </c>
      <c r="F12" s="93">
        <f t="shared" si="1"/>
        <v>3</v>
      </c>
      <c r="G12" s="93">
        <f t="shared" si="1"/>
        <v>0</v>
      </c>
      <c r="H12" s="93">
        <f t="shared" si="1"/>
        <v>255</v>
      </c>
      <c r="I12" s="93">
        <f t="shared" si="1"/>
        <v>202</v>
      </c>
      <c r="J12" s="93">
        <f t="shared" si="1"/>
        <v>127</v>
      </c>
      <c r="K12" s="93">
        <f t="shared" si="1"/>
        <v>2</v>
      </c>
      <c r="L12" s="93">
        <f t="shared" si="1"/>
        <v>73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53</v>
      </c>
      <c r="R12" s="93">
        <f t="shared" si="1"/>
        <v>126</v>
      </c>
      <c r="S12" s="136">
        <f aca="true" t="shared" si="2" ref="S12:S76">(J12+K12)/I12</f>
        <v>0.6386138613861386</v>
      </c>
      <c r="T12" s="62" t="s">
        <v>0</v>
      </c>
      <c r="U12" s="63" t="s">
        <v>132</v>
      </c>
      <c r="V12" s="151" t="s">
        <v>198</v>
      </c>
      <c r="W12" s="69">
        <f aca="true" t="shared" si="3" ref="W12:W78">D12-V12</f>
        <v>0</v>
      </c>
      <c r="X12" s="52">
        <f>+C12-F12-G12-H12</f>
        <v>0</v>
      </c>
      <c r="Y12" s="51">
        <f>C12-F12-G12-H12</f>
        <v>0</v>
      </c>
    </row>
    <row r="13" spans="1:25" s="12" customFormat="1" ht="24.75" customHeight="1">
      <c r="A13" s="96" t="s">
        <v>5</v>
      </c>
      <c r="B13" s="156" t="s">
        <v>116</v>
      </c>
      <c r="C13" s="153">
        <v>7</v>
      </c>
      <c r="D13" s="153">
        <v>0</v>
      </c>
      <c r="E13" s="153">
        <v>7</v>
      </c>
      <c r="F13" s="153">
        <v>0</v>
      </c>
      <c r="G13" s="153"/>
      <c r="H13" s="153">
        <v>7</v>
      </c>
      <c r="I13" s="153">
        <v>7</v>
      </c>
      <c r="J13" s="153">
        <v>7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36">
        <f t="shared" si="2"/>
        <v>1</v>
      </c>
      <c r="T13" s="158">
        <v>0</v>
      </c>
      <c r="U13" s="64" t="s">
        <v>116</v>
      </c>
      <c r="V13" s="111"/>
      <c r="W13" s="69">
        <f t="shared" si="3"/>
        <v>0</v>
      </c>
      <c r="X13" s="52">
        <v>0</v>
      </c>
      <c r="Y13" s="51"/>
    </row>
    <row r="14" spans="1:25" s="128" customFormat="1" ht="24.75" customHeight="1">
      <c r="A14" s="162" t="s">
        <v>6</v>
      </c>
      <c r="B14" s="156" t="s">
        <v>221</v>
      </c>
      <c r="C14" s="153">
        <v>16</v>
      </c>
      <c r="D14" s="153">
        <v>0</v>
      </c>
      <c r="E14" s="153">
        <v>16</v>
      </c>
      <c r="F14" s="153">
        <v>0</v>
      </c>
      <c r="G14" s="153">
        <v>0</v>
      </c>
      <c r="H14" s="153">
        <v>16</v>
      </c>
      <c r="I14" s="153">
        <v>16</v>
      </c>
      <c r="J14" s="153">
        <v>16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36">
        <f t="shared" si="2"/>
        <v>1</v>
      </c>
      <c r="T14" s="158" t="s">
        <v>6</v>
      </c>
      <c r="U14" s="163" t="s">
        <v>93</v>
      </c>
      <c r="V14" s="151"/>
      <c r="W14" s="164">
        <f t="shared" si="3"/>
        <v>0</v>
      </c>
      <c r="X14" s="165">
        <v>0</v>
      </c>
      <c r="Y14" s="166"/>
    </row>
    <row r="15" spans="1:25" s="13" customFormat="1" ht="24.75" customHeight="1">
      <c r="A15" s="96" t="s">
        <v>7</v>
      </c>
      <c r="B15" s="156" t="s">
        <v>108</v>
      </c>
      <c r="C15" s="153">
        <v>19</v>
      </c>
      <c r="D15" s="153">
        <v>0</v>
      </c>
      <c r="E15" s="153">
        <v>19</v>
      </c>
      <c r="F15" s="153">
        <v>0</v>
      </c>
      <c r="G15" s="153">
        <v>0</v>
      </c>
      <c r="H15" s="153">
        <v>19</v>
      </c>
      <c r="I15" s="153">
        <v>19</v>
      </c>
      <c r="J15" s="153">
        <v>19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36">
        <f t="shared" si="2"/>
        <v>1</v>
      </c>
      <c r="T15" s="62" t="s">
        <v>7</v>
      </c>
      <c r="U15" s="64" t="s">
        <v>133</v>
      </c>
      <c r="V15" s="111"/>
      <c r="W15" s="69">
        <f t="shared" si="3"/>
        <v>0</v>
      </c>
      <c r="X15" s="52">
        <v>0</v>
      </c>
      <c r="Y15" s="51"/>
    </row>
    <row r="16" spans="1:25" s="13" customFormat="1" ht="24.75" customHeight="1">
      <c r="A16" s="96" t="s">
        <v>8</v>
      </c>
      <c r="B16" s="156" t="s">
        <v>222</v>
      </c>
      <c r="C16" s="153">
        <v>24</v>
      </c>
      <c r="D16" s="153">
        <v>12</v>
      </c>
      <c r="E16" s="153">
        <v>12</v>
      </c>
      <c r="F16" s="153">
        <v>0</v>
      </c>
      <c r="G16" s="153">
        <v>0</v>
      </c>
      <c r="H16" s="153">
        <v>24</v>
      </c>
      <c r="I16" s="153">
        <v>18</v>
      </c>
      <c r="J16" s="153">
        <v>11</v>
      </c>
      <c r="K16" s="153">
        <v>0</v>
      </c>
      <c r="L16" s="153">
        <v>7</v>
      </c>
      <c r="M16" s="153">
        <v>0</v>
      </c>
      <c r="N16" s="153">
        <v>0</v>
      </c>
      <c r="O16" s="153">
        <v>0</v>
      </c>
      <c r="P16" s="153">
        <v>0</v>
      </c>
      <c r="Q16" s="153">
        <v>6</v>
      </c>
      <c r="R16" s="153">
        <v>13</v>
      </c>
      <c r="S16" s="136">
        <f t="shared" si="2"/>
        <v>0.6111111111111112</v>
      </c>
      <c r="T16" s="62" t="s">
        <v>8</v>
      </c>
      <c r="U16" s="64" t="s">
        <v>119</v>
      </c>
      <c r="V16" s="111"/>
      <c r="W16" s="69">
        <f t="shared" si="3"/>
        <v>12</v>
      </c>
      <c r="X16" s="52">
        <v>0</v>
      </c>
      <c r="Y16" s="51"/>
    </row>
    <row r="17" spans="1:25" s="14" customFormat="1" ht="24.75" customHeight="1">
      <c r="A17" s="96" t="s">
        <v>19</v>
      </c>
      <c r="B17" s="156" t="s">
        <v>68</v>
      </c>
      <c r="C17" s="153">
        <v>48</v>
      </c>
      <c r="D17" s="153">
        <v>32</v>
      </c>
      <c r="E17" s="153">
        <v>16</v>
      </c>
      <c r="F17" s="153">
        <v>2</v>
      </c>
      <c r="G17" s="153">
        <v>0</v>
      </c>
      <c r="H17" s="153">
        <v>46</v>
      </c>
      <c r="I17" s="153">
        <v>26</v>
      </c>
      <c r="J17" s="153">
        <v>16</v>
      </c>
      <c r="K17" s="153">
        <v>0</v>
      </c>
      <c r="L17" s="153">
        <v>10</v>
      </c>
      <c r="M17" s="153">
        <v>0</v>
      </c>
      <c r="N17" s="153">
        <v>0</v>
      </c>
      <c r="O17" s="153">
        <v>0</v>
      </c>
      <c r="P17" s="153">
        <v>0</v>
      </c>
      <c r="Q17" s="153">
        <v>20</v>
      </c>
      <c r="R17" s="153">
        <v>30</v>
      </c>
      <c r="S17" s="136">
        <f t="shared" si="2"/>
        <v>0.6153846153846154</v>
      </c>
      <c r="T17" s="62" t="s">
        <v>19</v>
      </c>
      <c r="U17" s="64" t="s">
        <v>120</v>
      </c>
      <c r="V17" s="111"/>
      <c r="W17" s="69">
        <f t="shared" si="3"/>
        <v>32</v>
      </c>
      <c r="X17" s="52">
        <v>0</v>
      </c>
      <c r="Y17" s="51"/>
    </row>
    <row r="18" spans="1:25" s="15" customFormat="1" ht="24.75" customHeight="1">
      <c r="A18" s="96" t="s">
        <v>20</v>
      </c>
      <c r="B18" s="156" t="s">
        <v>67</v>
      </c>
      <c r="C18" s="153">
        <v>7</v>
      </c>
      <c r="D18" s="153">
        <v>1</v>
      </c>
      <c r="E18" s="153">
        <v>6</v>
      </c>
      <c r="F18" s="153">
        <v>0</v>
      </c>
      <c r="G18" s="153"/>
      <c r="H18" s="153">
        <v>7</v>
      </c>
      <c r="I18" s="153">
        <v>7</v>
      </c>
      <c r="J18" s="153">
        <v>6</v>
      </c>
      <c r="K18" s="153">
        <v>1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7"/>
      <c r="T18" s="158">
        <v>0</v>
      </c>
      <c r="U18" s="64" t="s">
        <v>107</v>
      </c>
      <c r="V18" s="111"/>
      <c r="W18" s="69">
        <f t="shared" si="3"/>
        <v>1</v>
      </c>
      <c r="X18" s="52">
        <v>0</v>
      </c>
      <c r="Y18" s="51"/>
    </row>
    <row r="19" spans="1:25" s="15" customFormat="1" ht="24.75" customHeight="1">
      <c r="A19" s="96" t="s">
        <v>21</v>
      </c>
      <c r="B19" s="167" t="s">
        <v>223</v>
      </c>
      <c r="C19" s="153">
        <v>38</v>
      </c>
      <c r="D19" s="153">
        <v>27</v>
      </c>
      <c r="E19" s="153">
        <v>11</v>
      </c>
      <c r="F19" s="153">
        <v>0</v>
      </c>
      <c r="G19" s="153">
        <v>0</v>
      </c>
      <c r="H19" s="153">
        <v>38</v>
      </c>
      <c r="I19" s="153">
        <v>21</v>
      </c>
      <c r="J19" s="153">
        <v>4</v>
      </c>
      <c r="K19" s="153">
        <v>0</v>
      </c>
      <c r="L19" s="153">
        <v>17</v>
      </c>
      <c r="M19" s="153">
        <v>0</v>
      </c>
      <c r="N19" s="153">
        <v>0</v>
      </c>
      <c r="O19" s="153">
        <v>0</v>
      </c>
      <c r="P19" s="153">
        <v>0</v>
      </c>
      <c r="Q19" s="153">
        <v>17</v>
      </c>
      <c r="R19" s="153">
        <v>34</v>
      </c>
      <c r="S19" s="136">
        <f t="shared" si="2"/>
        <v>0.19047619047619047</v>
      </c>
      <c r="T19" s="65" t="s">
        <v>21</v>
      </c>
      <c r="U19" s="66" t="s">
        <v>106</v>
      </c>
      <c r="V19" s="112"/>
      <c r="W19" s="69">
        <f t="shared" si="3"/>
        <v>27</v>
      </c>
      <c r="X19" s="52">
        <v>0</v>
      </c>
      <c r="Y19" s="51"/>
    </row>
    <row r="20" spans="1:25" s="15" customFormat="1" ht="24.75" customHeight="1">
      <c r="A20" s="96" t="s">
        <v>22</v>
      </c>
      <c r="B20" s="167" t="s">
        <v>55</v>
      </c>
      <c r="C20" s="153">
        <v>46</v>
      </c>
      <c r="D20" s="153">
        <v>23</v>
      </c>
      <c r="E20" s="153">
        <v>23</v>
      </c>
      <c r="F20" s="153">
        <v>0</v>
      </c>
      <c r="G20" s="153">
        <v>0</v>
      </c>
      <c r="H20" s="153">
        <v>46</v>
      </c>
      <c r="I20" s="153">
        <v>36</v>
      </c>
      <c r="J20" s="153">
        <v>13</v>
      </c>
      <c r="K20" s="153">
        <v>0</v>
      </c>
      <c r="L20" s="153">
        <v>23</v>
      </c>
      <c r="M20" s="153">
        <v>0</v>
      </c>
      <c r="N20" s="153">
        <v>0</v>
      </c>
      <c r="O20" s="153">
        <v>0</v>
      </c>
      <c r="P20" s="153">
        <v>0</v>
      </c>
      <c r="Q20" s="153">
        <v>10</v>
      </c>
      <c r="R20" s="153">
        <v>33</v>
      </c>
      <c r="S20" s="136">
        <f t="shared" si="2"/>
        <v>0.3611111111111111</v>
      </c>
      <c r="T20" s="65" t="s">
        <v>22</v>
      </c>
      <c r="U20" s="66" t="s">
        <v>95</v>
      </c>
      <c r="V20" s="112"/>
      <c r="W20" s="69">
        <f t="shared" si="3"/>
        <v>23</v>
      </c>
      <c r="X20" s="52">
        <v>0</v>
      </c>
      <c r="Y20" s="51"/>
    </row>
    <row r="21" spans="1:25" s="15" customFormat="1" ht="24.75" customHeight="1">
      <c r="A21" s="96" t="s">
        <v>29</v>
      </c>
      <c r="B21" s="167" t="s">
        <v>89</v>
      </c>
      <c r="C21" s="153">
        <v>35</v>
      </c>
      <c r="D21" s="153">
        <v>5</v>
      </c>
      <c r="E21" s="153">
        <v>30</v>
      </c>
      <c r="F21" s="153">
        <v>0</v>
      </c>
      <c r="G21" s="153">
        <v>0</v>
      </c>
      <c r="H21" s="153">
        <v>35</v>
      </c>
      <c r="I21" s="153">
        <v>35</v>
      </c>
      <c r="J21" s="153">
        <v>25</v>
      </c>
      <c r="K21" s="153">
        <v>0</v>
      </c>
      <c r="L21" s="153">
        <v>10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10</v>
      </c>
      <c r="S21" s="136">
        <f t="shared" si="2"/>
        <v>0.7142857142857143</v>
      </c>
      <c r="T21" s="65"/>
      <c r="U21" s="66"/>
      <c r="V21" s="112"/>
      <c r="W21" s="69">
        <v>5</v>
      </c>
      <c r="X21" s="52"/>
      <c r="Y21" s="51"/>
    </row>
    <row r="22" spans="1:25" s="15" customFormat="1" ht="24.75" customHeight="1">
      <c r="A22" s="96" t="s">
        <v>18</v>
      </c>
      <c r="B22" s="167" t="s">
        <v>189</v>
      </c>
      <c r="C22" s="153">
        <v>18</v>
      </c>
      <c r="D22" s="153">
        <v>6</v>
      </c>
      <c r="E22" s="153">
        <v>12</v>
      </c>
      <c r="F22" s="153">
        <v>1</v>
      </c>
      <c r="G22" s="153">
        <v>0</v>
      </c>
      <c r="H22" s="153">
        <v>17</v>
      </c>
      <c r="I22" s="153">
        <v>17</v>
      </c>
      <c r="J22" s="153">
        <v>10</v>
      </c>
      <c r="K22" s="153">
        <v>1</v>
      </c>
      <c r="L22" s="153">
        <v>6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6</v>
      </c>
      <c r="S22" s="136">
        <f t="shared" si="2"/>
        <v>0.6470588235294118</v>
      </c>
      <c r="T22" s="65"/>
      <c r="U22" s="66"/>
      <c r="V22" s="112"/>
      <c r="W22" s="69">
        <v>6</v>
      </c>
      <c r="X22" s="52"/>
      <c r="Y22" s="51"/>
    </row>
    <row r="23" spans="1:25" s="109" customFormat="1" ht="24.75" customHeight="1">
      <c r="A23" s="95" t="s">
        <v>1</v>
      </c>
      <c r="B23" s="146" t="s">
        <v>173</v>
      </c>
      <c r="C23" s="93">
        <f>SUM(C24:C28)</f>
        <v>311</v>
      </c>
      <c r="D23" s="93">
        <f>SUM(D24:D28)</f>
        <v>135</v>
      </c>
      <c r="E23" s="93">
        <f aca="true" t="shared" si="4" ref="E23:Q23">SUM(E24:E28)</f>
        <v>176</v>
      </c>
      <c r="F23" s="93">
        <f t="shared" si="4"/>
        <v>4</v>
      </c>
      <c r="G23" s="93">
        <f t="shared" si="4"/>
        <v>0</v>
      </c>
      <c r="H23" s="93">
        <f t="shared" si="4"/>
        <v>307</v>
      </c>
      <c r="I23" s="93">
        <f t="shared" si="4"/>
        <v>234</v>
      </c>
      <c r="J23" s="93">
        <f t="shared" si="4"/>
        <v>145</v>
      </c>
      <c r="K23" s="93">
        <f t="shared" si="4"/>
        <v>0</v>
      </c>
      <c r="L23" s="93">
        <f t="shared" si="4"/>
        <v>87</v>
      </c>
      <c r="M23" s="93">
        <f t="shared" si="4"/>
        <v>2</v>
      </c>
      <c r="N23" s="93">
        <f t="shared" si="4"/>
        <v>0</v>
      </c>
      <c r="O23" s="93">
        <f t="shared" si="4"/>
        <v>0</v>
      </c>
      <c r="P23" s="93">
        <f t="shared" si="4"/>
        <v>0</v>
      </c>
      <c r="Q23" s="93">
        <f t="shared" si="4"/>
        <v>73</v>
      </c>
      <c r="R23" s="93">
        <f>SUM(R24:R28)</f>
        <v>162</v>
      </c>
      <c r="S23" s="136">
        <f t="shared" si="2"/>
        <v>0.6196581196581197</v>
      </c>
      <c r="T23" s="62" t="s">
        <v>1</v>
      </c>
      <c r="U23" s="67" t="s">
        <v>134</v>
      </c>
      <c r="V23" s="150" t="s">
        <v>199</v>
      </c>
      <c r="W23" s="69">
        <f t="shared" si="3"/>
        <v>0</v>
      </c>
      <c r="X23" s="53">
        <f>+C23-F23-G23-H23</f>
        <v>0</v>
      </c>
      <c r="Y23" s="51">
        <f>C23-F23-G23-H23</f>
        <v>0</v>
      </c>
    </row>
    <row r="24" spans="1:25" s="5" customFormat="1" ht="24.75" customHeight="1">
      <c r="A24" s="96" t="s">
        <v>5</v>
      </c>
      <c r="B24" s="152" t="s">
        <v>158</v>
      </c>
      <c r="C24" s="153">
        <v>62</v>
      </c>
      <c r="D24" s="153">
        <v>28</v>
      </c>
      <c r="E24" s="153">
        <v>34</v>
      </c>
      <c r="F24" s="153">
        <v>2</v>
      </c>
      <c r="G24" s="153">
        <v>0</v>
      </c>
      <c r="H24" s="153">
        <v>60</v>
      </c>
      <c r="I24" s="153">
        <v>44</v>
      </c>
      <c r="J24" s="153">
        <v>30</v>
      </c>
      <c r="K24" s="153">
        <v>0</v>
      </c>
      <c r="L24" s="153">
        <v>14</v>
      </c>
      <c r="M24" s="153">
        <v>0</v>
      </c>
      <c r="N24" s="153">
        <v>0</v>
      </c>
      <c r="O24" s="153">
        <v>0</v>
      </c>
      <c r="P24" s="153">
        <v>0</v>
      </c>
      <c r="Q24" s="153">
        <v>16</v>
      </c>
      <c r="R24" s="153">
        <v>30</v>
      </c>
      <c r="S24" s="136">
        <v>0.5555555555555556</v>
      </c>
      <c r="T24" s="62" t="s">
        <v>5</v>
      </c>
      <c r="U24" s="68" t="s">
        <v>55</v>
      </c>
      <c r="V24" s="113"/>
      <c r="W24" s="69">
        <f t="shared" si="3"/>
        <v>28</v>
      </c>
      <c r="X24" s="53">
        <v>0</v>
      </c>
      <c r="Y24" s="51">
        <v>0</v>
      </c>
    </row>
    <row r="25" spans="1:25" s="10" customFormat="1" ht="24.75" customHeight="1">
      <c r="A25" s="96" t="s">
        <v>6</v>
      </c>
      <c r="B25" s="152" t="s">
        <v>65</v>
      </c>
      <c r="C25" s="153">
        <v>50</v>
      </c>
      <c r="D25" s="153">
        <v>23</v>
      </c>
      <c r="E25" s="153">
        <v>27</v>
      </c>
      <c r="F25" s="153">
        <v>1</v>
      </c>
      <c r="G25" s="153">
        <v>0</v>
      </c>
      <c r="H25" s="153">
        <v>49</v>
      </c>
      <c r="I25" s="153">
        <v>32</v>
      </c>
      <c r="J25" s="153">
        <v>20</v>
      </c>
      <c r="K25" s="153">
        <v>0</v>
      </c>
      <c r="L25" s="153">
        <v>12</v>
      </c>
      <c r="M25" s="153">
        <v>0</v>
      </c>
      <c r="N25" s="153">
        <v>0</v>
      </c>
      <c r="O25" s="153">
        <v>0</v>
      </c>
      <c r="P25" s="153">
        <v>0</v>
      </c>
      <c r="Q25" s="153">
        <v>17</v>
      </c>
      <c r="R25" s="153">
        <v>29</v>
      </c>
      <c r="S25" s="136">
        <v>0.7192982456140351</v>
      </c>
      <c r="T25" s="62" t="s">
        <v>6</v>
      </c>
      <c r="U25" s="68" t="s">
        <v>56</v>
      </c>
      <c r="V25" s="113"/>
      <c r="W25" s="69">
        <f t="shared" si="3"/>
        <v>23</v>
      </c>
      <c r="X25" s="53">
        <v>0</v>
      </c>
      <c r="Y25" s="51"/>
    </row>
    <row r="26" spans="1:25" s="10" customFormat="1" ht="24.75" customHeight="1">
      <c r="A26" s="96" t="s">
        <v>7</v>
      </c>
      <c r="B26" s="152" t="s">
        <v>66</v>
      </c>
      <c r="C26" s="153">
        <v>93</v>
      </c>
      <c r="D26" s="153">
        <v>43</v>
      </c>
      <c r="E26" s="153">
        <v>50</v>
      </c>
      <c r="F26" s="153">
        <v>1</v>
      </c>
      <c r="G26" s="153">
        <v>0</v>
      </c>
      <c r="H26" s="153">
        <v>92</v>
      </c>
      <c r="I26" s="153">
        <v>72</v>
      </c>
      <c r="J26" s="153">
        <v>45</v>
      </c>
      <c r="K26" s="153">
        <v>0</v>
      </c>
      <c r="L26" s="153">
        <v>27</v>
      </c>
      <c r="M26" s="153">
        <v>0</v>
      </c>
      <c r="N26" s="153">
        <v>0</v>
      </c>
      <c r="O26" s="153">
        <v>0</v>
      </c>
      <c r="P26" s="153">
        <v>0</v>
      </c>
      <c r="Q26" s="153">
        <v>20</v>
      </c>
      <c r="R26" s="153">
        <v>47</v>
      </c>
      <c r="S26" s="136">
        <v>0.6868686868686869</v>
      </c>
      <c r="T26" s="62" t="s">
        <v>7</v>
      </c>
      <c r="U26" s="68" t="s">
        <v>57</v>
      </c>
      <c r="V26" s="113"/>
      <c r="W26" s="69">
        <f t="shared" si="3"/>
        <v>43</v>
      </c>
      <c r="X26" s="53">
        <v>0</v>
      </c>
      <c r="Y26" s="51"/>
    </row>
    <row r="27" spans="1:25" s="10" customFormat="1" ht="24.75" customHeight="1">
      <c r="A27" s="96" t="s">
        <v>8</v>
      </c>
      <c r="B27" s="152" t="s">
        <v>157</v>
      </c>
      <c r="C27" s="153">
        <v>66</v>
      </c>
      <c r="D27" s="153">
        <v>20</v>
      </c>
      <c r="E27" s="153">
        <v>46</v>
      </c>
      <c r="F27" s="153">
        <v>0</v>
      </c>
      <c r="G27" s="153">
        <v>0</v>
      </c>
      <c r="H27" s="153">
        <v>66</v>
      </c>
      <c r="I27" s="153">
        <v>54</v>
      </c>
      <c r="J27" s="153">
        <v>35</v>
      </c>
      <c r="K27" s="153">
        <v>0</v>
      </c>
      <c r="L27" s="153">
        <v>19</v>
      </c>
      <c r="M27" s="153">
        <v>0</v>
      </c>
      <c r="N27" s="153">
        <v>0</v>
      </c>
      <c r="O27" s="153">
        <v>0</v>
      </c>
      <c r="P27" s="153">
        <v>0</v>
      </c>
      <c r="Q27" s="153">
        <v>12</v>
      </c>
      <c r="R27" s="153">
        <v>31</v>
      </c>
      <c r="S27" s="136">
        <v>0.8113207547169812</v>
      </c>
      <c r="T27" s="62" t="s">
        <v>8</v>
      </c>
      <c r="U27" s="68" t="s">
        <v>58</v>
      </c>
      <c r="V27" s="113"/>
      <c r="W27" s="69">
        <f t="shared" si="3"/>
        <v>20</v>
      </c>
      <c r="X27" s="53">
        <v>0</v>
      </c>
      <c r="Y27" s="51"/>
    </row>
    <row r="28" spans="1:25" s="109" customFormat="1" ht="24.75" customHeight="1">
      <c r="A28" s="96" t="s">
        <v>19</v>
      </c>
      <c r="B28" s="152" t="s">
        <v>64</v>
      </c>
      <c r="C28" s="153">
        <v>40</v>
      </c>
      <c r="D28" s="153">
        <v>21</v>
      </c>
      <c r="E28" s="153">
        <v>19</v>
      </c>
      <c r="F28" s="153">
        <v>0</v>
      </c>
      <c r="G28" s="153">
        <v>0</v>
      </c>
      <c r="H28" s="153">
        <v>40</v>
      </c>
      <c r="I28" s="153">
        <v>32</v>
      </c>
      <c r="J28" s="153">
        <v>15</v>
      </c>
      <c r="K28" s="153">
        <v>0</v>
      </c>
      <c r="L28" s="153">
        <v>15</v>
      </c>
      <c r="M28" s="153">
        <v>2</v>
      </c>
      <c r="N28" s="153">
        <v>0</v>
      </c>
      <c r="O28" s="153">
        <v>0</v>
      </c>
      <c r="P28" s="153">
        <v>0</v>
      </c>
      <c r="Q28" s="153">
        <v>8</v>
      </c>
      <c r="R28" s="153">
        <v>25</v>
      </c>
      <c r="S28" s="136">
        <v>0.7894736842105263</v>
      </c>
      <c r="T28" s="62" t="s">
        <v>1</v>
      </c>
      <c r="U28" s="67" t="s">
        <v>135</v>
      </c>
      <c r="V28" s="113"/>
      <c r="W28" s="69">
        <f t="shared" si="3"/>
        <v>21</v>
      </c>
      <c r="X28" s="53">
        <f>+C28-F28-G28-H28</f>
        <v>0</v>
      </c>
      <c r="Y28" s="51">
        <f>C28-F28-G28-H28</f>
        <v>0</v>
      </c>
    </row>
    <row r="29" spans="1:25" s="5" customFormat="1" ht="24.75" customHeight="1">
      <c r="A29" s="95" t="s">
        <v>3</v>
      </c>
      <c r="B29" s="146" t="s">
        <v>174</v>
      </c>
      <c r="C29" s="93">
        <f>SUM(C30:C33)</f>
        <v>390</v>
      </c>
      <c r="D29" s="93">
        <f aca="true" t="shared" si="5" ref="D29:R29">SUM(D30:D33)</f>
        <v>223</v>
      </c>
      <c r="E29" s="93">
        <f t="shared" si="5"/>
        <v>167</v>
      </c>
      <c r="F29" s="93">
        <f t="shared" si="5"/>
        <v>4</v>
      </c>
      <c r="G29" s="93">
        <f t="shared" si="5"/>
        <v>0</v>
      </c>
      <c r="H29" s="93">
        <f t="shared" si="5"/>
        <v>386</v>
      </c>
      <c r="I29" s="93">
        <f t="shared" si="5"/>
        <v>289</v>
      </c>
      <c r="J29" s="93">
        <f t="shared" si="5"/>
        <v>146</v>
      </c>
      <c r="K29" s="93">
        <f t="shared" si="5"/>
        <v>1</v>
      </c>
      <c r="L29" s="93">
        <f t="shared" si="5"/>
        <v>141</v>
      </c>
      <c r="M29" s="93">
        <f t="shared" si="5"/>
        <v>1</v>
      </c>
      <c r="N29" s="93">
        <f t="shared" si="5"/>
        <v>0</v>
      </c>
      <c r="O29" s="93">
        <f t="shared" si="5"/>
        <v>0</v>
      </c>
      <c r="P29" s="93">
        <f t="shared" si="5"/>
        <v>0</v>
      </c>
      <c r="Q29" s="93">
        <f t="shared" si="5"/>
        <v>97</v>
      </c>
      <c r="R29" s="93">
        <f t="shared" si="5"/>
        <v>239</v>
      </c>
      <c r="S29" s="136">
        <f t="shared" si="2"/>
        <v>0.5086505190311419</v>
      </c>
      <c r="T29" s="62" t="s">
        <v>5</v>
      </c>
      <c r="U29" s="68" t="s">
        <v>59</v>
      </c>
      <c r="V29" s="150" t="s">
        <v>200</v>
      </c>
      <c r="W29" s="69">
        <f t="shared" si="3"/>
        <v>0</v>
      </c>
      <c r="X29" s="53">
        <v>0</v>
      </c>
      <c r="Y29" s="51"/>
    </row>
    <row r="30" spans="1:25" s="10" customFormat="1" ht="24.75" customHeight="1">
      <c r="A30" s="96" t="s">
        <v>5</v>
      </c>
      <c r="B30" s="152" t="s">
        <v>91</v>
      </c>
      <c r="C30" s="153">
        <v>144</v>
      </c>
      <c r="D30" s="153">
        <v>83</v>
      </c>
      <c r="E30" s="153">
        <v>61</v>
      </c>
      <c r="F30" s="153">
        <v>3</v>
      </c>
      <c r="G30" s="153">
        <v>0</v>
      </c>
      <c r="H30" s="153">
        <v>141</v>
      </c>
      <c r="I30" s="153">
        <v>102</v>
      </c>
      <c r="J30" s="153">
        <v>50</v>
      </c>
      <c r="K30" s="153">
        <v>0</v>
      </c>
      <c r="L30" s="153">
        <v>51</v>
      </c>
      <c r="M30" s="153">
        <v>1</v>
      </c>
      <c r="N30" s="153">
        <v>0</v>
      </c>
      <c r="O30" s="153">
        <v>0</v>
      </c>
      <c r="P30" s="153">
        <v>0</v>
      </c>
      <c r="Q30" s="153">
        <v>39</v>
      </c>
      <c r="R30" s="153">
        <v>91</v>
      </c>
      <c r="S30" s="136">
        <f t="shared" si="2"/>
        <v>0.49019607843137253</v>
      </c>
      <c r="T30" s="62" t="s">
        <v>6</v>
      </c>
      <c r="U30" s="68" t="s">
        <v>85</v>
      </c>
      <c r="V30" s="113"/>
      <c r="W30" s="69">
        <f t="shared" si="3"/>
        <v>83</v>
      </c>
      <c r="X30" s="53">
        <v>0</v>
      </c>
      <c r="Y30" s="51"/>
    </row>
    <row r="31" spans="1:25" s="10" customFormat="1" ht="24.75" customHeight="1">
      <c r="A31" s="96" t="s">
        <v>6</v>
      </c>
      <c r="B31" s="152" t="s">
        <v>92</v>
      </c>
      <c r="C31" s="153">
        <v>98</v>
      </c>
      <c r="D31" s="153">
        <v>55</v>
      </c>
      <c r="E31" s="153">
        <v>43</v>
      </c>
      <c r="F31" s="153">
        <v>1</v>
      </c>
      <c r="G31" s="153">
        <v>0</v>
      </c>
      <c r="H31" s="153">
        <v>97</v>
      </c>
      <c r="I31" s="153">
        <v>80</v>
      </c>
      <c r="J31" s="153">
        <v>38</v>
      </c>
      <c r="K31" s="153">
        <v>1</v>
      </c>
      <c r="L31" s="153">
        <v>41</v>
      </c>
      <c r="M31" s="153">
        <v>0</v>
      </c>
      <c r="N31" s="153">
        <v>0</v>
      </c>
      <c r="O31" s="153">
        <v>0</v>
      </c>
      <c r="P31" s="153">
        <v>0</v>
      </c>
      <c r="Q31" s="153">
        <v>17</v>
      </c>
      <c r="R31" s="153">
        <v>58</v>
      </c>
      <c r="S31" s="136">
        <f t="shared" si="2"/>
        <v>0.4875</v>
      </c>
      <c r="T31" s="62" t="s">
        <v>7</v>
      </c>
      <c r="U31" s="68" t="s">
        <v>61</v>
      </c>
      <c r="V31" s="113"/>
      <c r="W31" s="69">
        <f t="shared" si="3"/>
        <v>55</v>
      </c>
      <c r="X31" s="53">
        <v>0</v>
      </c>
      <c r="Y31" s="51"/>
    </row>
    <row r="32" spans="1:25" s="10" customFormat="1" ht="24.75" customHeight="1">
      <c r="A32" s="96" t="s">
        <v>7</v>
      </c>
      <c r="B32" s="152" t="s">
        <v>196</v>
      </c>
      <c r="C32" s="153">
        <v>27</v>
      </c>
      <c r="D32" s="153">
        <v>2</v>
      </c>
      <c r="E32" s="153">
        <v>25</v>
      </c>
      <c r="F32" s="153">
        <v>0</v>
      </c>
      <c r="G32" s="153">
        <v>0</v>
      </c>
      <c r="H32" s="153">
        <v>27</v>
      </c>
      <c r="I32" s="153">
        <v>27</v>
      </c>
      <c r="J32" s="153">
        <v>26</v>
      </c>
      <c r="K32" s="153">
        <v>0</v>
      </c>
      <c r="L32" s="153">
        <v>1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1</v>
      </c>
      <c r="S32" s="136">
        <f t="shared" si="2"/>
        <v>0.9629629629629629</v>
      </c>
      <c r="T32" s="62"/>
      <c r="U32" s="68" t="s">
        <v>62</v>
      </c>
      <c r="V32" s="113"/>
      <c r="W32" s="69">
        <f t="shared" si="3"/>
        <v>2</v>
      </c>
      <c r="X32" s="53">
        <v>0</v>
      </c>
      <c r="Y32" s="51"/>
    </row>
    <row r="33" spans="1:25" s="10" customFormat="1" ht="24.75" customHeight="1">
      <c r="A33" s="96" t="s">
        <v>8</v>
      </c>
      <c r="B33" s="152" t="s">
        <v>87</v>
      </c>
      <c r="C33" s="153">
        <v>121</v>
      </c>
      <c r="D33" s="153">
        <v>83</v>
      </c>
      <c r="E33" s="153">
        <v>38</v>
      </c>
      <c r="F33" s="153">
        <v>0</v>
      </c>
      <c r="G33" s="153">
        <v>0</v>
      </c>
      <c r="H33" s="153">
        <v>121</v>
      </c>
      <c r="I33" s="153">
        <v>80</v>
      </c>
      <c r="J33" s="153">
        <v>32</v>
      </c>
      <c r="K33" s="153">
        <v>0</v>
      </c>
      <c r="L33" s="153">
        <v>48</v>
      </c>
      <c r="M33" s="153">
        <v>0</v>
      </c>
      <c r="N33" s="153">
        <v>0</v>
      </c>
      <c r="O33" s="153">
        <v>0</v>
      </c>
      <c r="P33" s="153">
        <v>0</v>
      </c>
      <c r="Q33" s="153">
        <v>41</v>
      </c>
      <c r="R33" s="153">
        <v>89</v>
      </c>
      <c r="S33" s="136">
        <f t="shared" si="2"/>
        <v>0.4</v>
      </c>
      <c r="T33" s="62" t="s">
        <v>8</v>
      </c>
      <c r="U33" s="68" t="s">
        <v>105</v>
      </c>
      <c r="V33" s="113"/>
      <c r="W33" s="69">
        <f t="shared" si="3"/>
        <v>83</v>
      </c>
      <c r="X33" s="53"/>
      <c r="Y33" s="51"/>
    </row>
    <row r="34" spans="1:25" s="10" customFormat="1" ht="24.75" customHeight="1">
      <c r="A34" s="95" t="s">
        <v>10</v>
      </c>
      <c r="B34" s="146" t="s">
        <v>175</v>
      </c>
      <c r="C34" s="93">
        <f>SUM(C35:C40)</f>
        <v>748</v>
      </c>
      <c r="D34" s="93">
        <f aca="true" t="shared" si="6" ref="D34:Q34">SUM(D35:D40)</f>
        <v>333</v>
      </c>
      <c r="E34" s="93">
        <f t="shared" si="6"/>
        <v>415</v>
      </c>
      <c r="F34" s="93">
        <f t="shared" si="6"/>
        <v>4</v>
      </c>
      <c r="G34" s="93">
        <f t="shared" si="6"/>
        <v>0</v>
      </c>
      <c r="H34" s="93">
        <f t="shared" si="6"/>
        <v>744</v>
      </c>
      <c r="I34" s="93">
        <f t="shared" si="6"/>
        <v>552</v>
      </c>
      <c r="J34" s="93">
        <f t="shared" si="6"/>
        <v>353</v>
      </c>
      <c r="K34" s="93">
        <f t="shared" si="6"/>
        <v>0</v>
      </c>
      <c r="L34" s="93">
        <f t="shared" si="6"/>
        <v>186</v>
      </c>
      <c r="M34" s="93">
        <f t="shared" si="6"/>
        <v>0</v>
      </c>
      <c r="N34" s="93">
        <f t="shared" si="6"/>
        <v>4</v>
      </c>
      <c r="O34" s="93">
        <f t="shared" si="6"/>
        <v>0</v>
      </c>
      <c r="P34" s="93">
        <f t="shared" si="6"/>
        <v>9</v>
      </c>
      <c r="Q34" s="93">
        <f t="shared" si="6"/>
        <v>192</v>
      </c>
      <c r="R34" s="93">
        <f>SUM(R35:R40)</f>
        <v>391</v>
      </c>
      <c r="S34" s="136">
        <f t="shared" si="2"/>
        <v>0.6394927536231884</v>
      </c>
      <c r="T34" s="62"/>
      <c r="U34" s="68"/>
      <c r="V34" s="150" t="s">
        <v>201</v>
      </c>
      <c r="W34" s="69"/>
      <c r="X34" s="53"/>
      <c r="Y34" s="51"/>
    </row>
    <row r="35" spans="1:25" s="11" customFormat="1" ht="24.75" customHeight="1">
      <c r="A35" s="96" t="s">
        <v>5</v>
      </c>
      <c r="B35" s="152" t="s">
        <v>81</v>
      </c>
      <c r="C35" s="153">
        <v>22</v>
      </c>
      <c r="D35" s="153">
        <v>1</v>
      </c>
      <c r="E35" s="153">
        <v>21</v>
      </c>
      <c r="F35" s="153">
        <v>0</v>
      </c>
      <c r="G35" s="153">
        <v>0</v>
      </c>
      <c r="H35" s="153">
        <v>22</v>
      </c>
      <c r="I35" s="153">
        <v>21</v>
      </c>
      <c r="J35" s="153">
        <v>21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1</v>
      </c>
      <c r="R35" s="153">
        <v>1</v>
      </c>
      <c r="S35" s="157">
        <v>604670</v>
      </c>
      <c r="T35" s="62" t="s">
        <v>19</v>
      </c>
      <c r="U35" s="68" t="s">
        <v>63</v>
      </c>
      <c r="V35" s="113"/>
      <c r="W35" s="69">
        <f t="shared" si="3"/>
        <v>1</v>
      </c>
      <c r="X35" s="53">
        <v>0</v>
      </c>
      <c r="Y35" s="51"/>
    </row>
    <row r="36" spans="1:25" s="109" customFormat="1" ht="24.75" customHeight="1">
      <c r="A36" s="96" t="s">
        <v>6</v>
      </c>
      <c r="B36" s="152" t="s">
        <v>61</v>
      </c>
      <c r="C36" s="153">
        <v>151</v>
      </c>
      <c r="D36" s="153">
        <v>62</v>
      </c>
      <c r="E36" s="153">
        <v>89</v>
      </c>
      <c r="F36" s="153">
        <v>0</v>
      </c>
      <c r="G36" s="153">
        <v>0</v>
      </c>
      <c r="H36" s="153">
        <v>151</v>
      </c>
      <c r="I36" s="153">
        <v>114</v>
      </c>
      <c r="J36" s="153">
        <v>65</v>
      </c>
      <c r="K36" s="153">
        <v>0</v>
      </c>
      <c r="L36" s="153">
        <v>48</v>
      </c>
      <c r="M36" s="153">
        <v>0</v>
      </c>
      <c r="N36" s="153">
        <v>0</v>
      </c>
      <c r="O36" s="153">
        <v>0</v>
      </c>
      <c r="P36" s="153">
        <v>1</v>
      </c>
      <c r="Q36" s="153">
        <v>37</v>
      </c>
      <c r="R36" s="153">
        <v>86</v>
      </c>
      <c r="S36" s="157">
        <v>45776184</v>
      </c>
      <c r="T36" s="62" t="s">
        <v>3</v>
      </c>
      <c r="U36" s="67" t="s">
        <v>136</v>
      </c>
      <c r="V36" s="113"/>
      <c r="W36" s="69">
        <f t="shared" si="3"/>
        <v>62</v>
      </c>
      <c r="X36" s="53">
        <f>+C36-F36-G36-H36</f>
        <v>0</v>
      </c>
      <c r="Y36" s="51">
        <f aca="true" t="shared" si="7" ref="Y36:Y45">C36-F36-G36-H36</f>
        <v>0</v>
      </c>
    </row>
    <row r="37" spans="1:25" s="5" customFormat="1" ht="24.75" customHeight="1">
      <c r="A37" s="96" t="s">
        <v>7</v>
      </c>
      <c r="B37" s="152" t="s">
        <v>82</v>
      </c>
      <c r="C37" s="153">
        <v>124</v>
      </c>
      <c r="D37" s="153">
        <v>55</v>
      </c>
      <c r="E37" s="153">
        <v>69</v>
      </c>
      <c r="F37" s="153">
        <v>0</v>
      </c>
      <c r="G37" s="153">
        <v>0</v>
      </c>
      <c r="H37" s="153">
        <v>124</v>
      </c>
      <c r="I37" s="153">
        <v>105</v>
      </c>
      <c r="J37" s="153">
        <v>62</v>
      </c>
      <c r="K37" s="153">
        <v>0</v>
      </c>
      <c r="L37" s="153">
        <v>33</v>
      </c>
      <c r="M37" s="153">
        <v>0</v>
      </c>
      <c r="N37" s="153">
        <v>2</v>
      </c>
      <c r="O37" s="153">
        <v>0</v>
      </c>
      <c r="P37" s="153">
        <v>8</v>
      </c>
      <c r="Q37" s="153">
        <v>19</v>
      </c>
      <c r="R37" s="153">
        <v>62</v>
      </c>
      <c r="S37" s="157">
        <v>27932471</v>
      </c>
      <c r="T37" s="62" t="s">
        <v>5</v>
      </c>
      <c r="U37" s="68" t="s">
        <v>137</v>
      </c>
      <c r="V37" s="113"/>
      <c r="W37" s="69">
        <f t="shared" si="3"/>
        <v>55</v>
      </c>
      <c r="X37" s="54"/>
      <c r="Y37" s="55"/>
    </row>
    <row r="38" spans="1:25" s="10" customFormat="1" ht="24.75" customHeight="1">
      <c r="A38" s="96" t="s">
        <v>8</v>
      </c>
      <c r="B38" s="152" t="s">
        <v>69</v>
      </c>
      <c r="C38" s="153">
        <v>141</v>
      </c>
      <c r="D38" s="153">
        <v>71</v>
      </c>
      <c r="E38" s="153">
        <v>70</v>
      </c>
      <c r="F38" s="153">
        <v>1</v>
      </c>
      <c r="G38" s="153">
        <v>0</v>
      </c>
      <c r="H38" s="153">
        <v>140</v>
      </c>
      <c r="I38" s="153">
        <v>99</v>
      </c>
      <c r="J38" s="153">
        <v>57</v>
      </c>
      <c r="K38" s="153">
        <v>0</v>
      </c>
      <c r="L38" s="153">
        <v>40</v>
      </c>
      <c r="M38" s="153">
        <v>0</v>
      </c>
      <c r="N38" s="153">
        <v>2</v>
      </c>
      <c r="O38" s="153">
        <v>0</v>
      </c>
      <c r="P38" s="153">
        <v>0</v>
      </c>
      <c r="Q38" s="153">
        <v>41</v>
      </c>
      <c r="R38" s="153">
        <v>83</v>
      </c>
      <c r="S38" s="157">
        <v>54887784</v>
      </c>
      <c r="T38" s="62" t="s">
        <v>6</v>
      </c>
      <c r="U38" s="68" t="s">
        <v>138</v>
      </c>
      <c r="V38" s="113"/>
      <c r="W38" s="69">
        <f t="shared" si="3"/>
        <v>71</v>
      </c>
      <c r="X38" s="54"/>
      <c r="Y38" s="55"/>
    </row>
    <row r="39" spans="1:25" s="10" customFormat="1" ht="24.75" customHeight="1">
      <c r="A39" s="96" t="s">
        <v>19</v>
      </c>
      <c r="B39" s="152" t="s">
        <v>161</v>
      </c>
      <c r="C39" s="153">
        <v>157</v>
      </c>
      <c r="D39" s="153">
        <v>71</v>
      </c>
      <c r="E39" s="153">
        <v>86</v>
      </c>
      <c r="F39" s="153">
        <v>2</v>
      </c>
      <c r="G39" s="153">
        <v>0</v>
      </c>
      <c r="H39" s="153">
        <v>155</v>
      </c>
      <c r="I39" s="153">
        <v>114</v>
      </c>
      <c r="J39" s="153">
        <v>79</v>
      </c>
      <c r="K39" s="153">
        <v>0</v>
      </c>
      <c r="L39" s="153">
        <v>35</v>
      </c>
      <c r="M39" s="153">
        <v>0</v>
      </c>
      <c r="N39" s="153">
        <v>0</v>
      </c>
      <c r="O39" s="153">
        <v>0</v>
      </c>
      <c r="P39" s="153">
        <v>0</v>
      </c>
      <c r="Q39" s="153">
        <v>41</v>
      </c>
      <c r="R39" s="153">
        <v>76</v>
      </c>
      <c r="S39" s="157">
        <v>8773024</v>
      </c>
      <c r="T39" s="62"/>
      <c r="U39" s="68"/>
      <c r="V39" s="113"/>
      <c r="W39" s="69"/>
      <c r="X39" s="54"/>
      <c r="Y39" s="55"/>
    </row>
    <row r="40" spans="1:25" s="10" customFormat="1" ht="24.75" customHeight="1">
      <c r="A40" s="96" t="s">
        <v>20</v>
      </c>
      <c r="B40" s="152" t="s">
        <v>84</v>
      </c>
      <c r="C40" s="153">
        <v>153</v>
      </c>
      <c r="D40" s="153">
        <v>73</v>
      </c>
      <c r="E40" s="153">
        <v>80</v>
      </c>
      <c r="F40" s="153">
        <v>1</v>
      </c>
      <c r="G40" s="153">
        <v>0</v>
      </c>
      <c r="H40" s="153">
        <v>152</v>
      </c>
      <c r="I40" s="153">
        <v>99</v>
      </c>
      <c r="J40" s="153">
        <v>69</v>
      </c>
      <c r="K40" s="153">
        <v>0</v>
      </c>
      <c r="L40" s="153">
        <v>30</v>
      </c>
      <c r="M40" s="153">
        <v>0</v>
      </c>
      <c r="N40" s="153">
        <v>0</v>
      </c>
      <c r="O40" s="153">
        <v>0</v>
      </c>
      <c r="P40" s="153">
        <v>0</v>
      </c>
      <c r="Q40" s="153">
        <v>53</v>
      </c>
      <c r="R40" s="153">
        <v>83</v>
      </c>
      <c r="S40" s="157">
        <v>22504966</v>
      </c>
      <c r="T40" s="62" t="s">
        <v>7</v>
      </c>
      <c r="U40" s="68" t="s">
        <v>139</v>
      </c>
      <c r="V40" s="113"/>
      <c r="W40" s="69">
        <f t="shared" si="3"/>
        <v>73</v>
      </c>
      <c r="X40" s="54"/>
      <c r="Y40" s="55"/>
    </row>
    <row r="41" spans="1:25" s="109" customFormat="1" ht="24.75" customHeight="1">
      <c r="A41" s="95" t="s">
        <v>46</v>
      </c>
      <c r="B41" s="146" t="s">
        <v>176</v>
      </c>
      <c r="C41" s="93">
        <f>SUM(C42:C46)</f>
        <v>470</v>
      </c>
      <c r="D41" s="93">
        <f aca="true" t="shared" si="8" ref="D41:R41">SUM(D42:D46)</f>
        <v>318</v>
      </c>
      <c r="E41" s="93">
        <f t="shared" si="8"/>
        <v>152</v>
      </c>
      <c r="F41" s="93">
        <f t="shared" si="8"/>
        <v>23</v>
      </c>
      <c r="G41" s="93">
        <f t="shared" si="8"/>
        <v>0</v>
      </c>
      <c r="H41" s="93">
        <f t="shared" si="8"/>
        <v>447</v>
      </c>
      <c r="I41" s="93">
        <f t="shared" si="8"/>
        <v>294</v>
      </c>
      <c r="J41" s="93">
        <f t="shared" si="8"/>
        <v>160</v>
      </c>
      <c r="K41" s="93">
        <f t="shared" si="8"/>
        <v>3</v>
      </c>
      <c r="L41" s="93">
        <f t="shared" si="8"/>
        <v>130</v>
      </c>
      <c r="M41" s="93">
        <f t="shared" si="8"/>
        <v>1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93">
        <f t="shared" si="8"/>
        <v>153</v>
      </c>
      <c r="R41" s="93">
        <f t="shared" si="8"/>
        <v>284</v>
      </c>
      <c r="S41" s="136">
        <f t="shared" si="2"/>
        <v>0.5544217687074829</v>
      </c>
      <c r="T41" s="62" t="s">
        <v>10</v>
      </c>
      <c r="U41" s="67" t="s">
        <v>140</v>
      </c>
      <c r="V41" s="150" t="s">
        <v>202</v>
      </c>
      <c r="W41" s="69">
        <f t="shared" si="3"/>
        <v>0</v>
      </c>
      <c r="X41" s="53">
        <f>+C41-F41-G41-H41</f>
        <v>0</v>
      </c>
      <c r="Y41" s="51">
        <f t="shared" si="7"/>
        <v>0</v>
      </c>
    </row>
    <row r="42" spans="1:25" s="5" customFormat="1" ht="24.75" customHeight="1">
      <c r="A42" s="96" t="s">
        <v>5</v>
      </c>
      <c r="B42" s="152" t="s">
        <v>191</v>
      </c>
      <c r="C42" s="153">
        <v>94</v>
      </c>
      <c r="D42" s="153">
        <v>69</v>
      </c>
      <c r="E42" s="153">
        <v>25</v>
      </c>
      <c r="F42" s="153">
        <v>0</v>
      </c>
      <c r="G42" s="153">
        <v>0</v>
      </c>
      <c r="H42" s="153">
        <v>94</v>
      </c>
      <c r="I42" s="153">
        <v>53</v>
      </c>
      <c r="J42" s="153">
        <v>27</v>
      </c>
      <c r="K42" s="153">
        <v>3</v>
      </c>
      <c r="L42" s="153">
        <v>23</v>
      </c>
      <c r="M42" s="153">
        <v>0</v>
      </c>
      <c r="N42" s="153">
        <v>0</v>
      </c>
      <c r="O42" s="153">
        <v>0</v>
      </c>
      <c r="P42" s="153">
        <v>0</v>
      </c>
      <c r="Q42" s="153">
        <v>41</v>
      </c>
      <c r="R42" s="153">
        <v>64</v>
      </c>
      <c r="S42" s="136">
        <f t="shared" si="2"/>
        <v>0.5660377358490566</v>
      </c>
      <c r="T42" s="62" t="s">
        <v>5</v>
      </c>
      <c r="U42" s="68" t="s">
        <v>141</v>
      </c>
      <c r="V42" s="113"/>
      <c r="W42" s="69">
        <f t="shared" si="3"/>
        <v>69</v>
      </c>
      <c r="X42" s="54"/>
      <c r="Y42" s="51">
        <f t="shared" si="7"/>
        <v>0</v>
      </c>
    </row>
    <row r="43" spans="1:25" s="10" customFormat="1" ht="24.75" customHeight="1">
      <c r="A43" s="96" t="s">
        <v>6</v>
      </c>
      <c r="B43" s="152" t="s">
        <v>131</v>
      </c>
      <c r="C43" s="153">
        <v>111</v>
      </c>
      <c r="D43" s="153">
        <v>54</v>
      </c>
      <c r="E43" s="153">
        <v>57</v>
      </c>
      <c r="F43" s="153">
        <v>6</v>
      </c>
      <c r="G43" s="153">
        <v>0</v>
      </c>
      <c r="H43" s="153">
        <v>105</v>
      </c>
      <c r="I43" s="153">
        <v>86</v>
      </c>
      <c r="J43" s="153">
        <v>48</v>
      </c>
      <c r="K43" s="153">
        <v>0</v>
      </c>
      <c r="L43" s="153">
        <v>38</v>
      </c>
      <c r="M43" s="153">
        <v>0</v>
      </c>
      <c r="N43" s="153">
        <v>0</v>
      </c>
      <c r="O43" s="153">
        <v>0</v>
      </c>
      <c r="P43" s="153">
        <v>0</v>
      </c>
      <c r="Q43" s="153">
        <v>19</v>
      </c>
      <c r="R43" s="153">
        <v>57</v>
      </c>
      <c r="S43" s="136">
        <f t="shared" si="2"/>
        <v>0.5581395348837209</v>
      </c>
      <c r="T43" s="62" t="s">
        <v>6</v>
      </c>
      <c r="U43" s="68" t="s">
        <v>142</v>
      </c>
      <c r="V43" s="113"/>
      <c r="W43" s="69">
        <f t="shared" si="3"/>
        <v>54</v>
      </c>
      <c r="X43" s="54"/>
      <c r="Y43" s="51">
        <f t="shared" si="7"/>
        <v>0</v>
      </c>
    </row>
    <row r="44" spans="1:25" s="10" customFormat="1" ht="24.75" customHeight="1">
      <c r="A44" s="96" t="s">
        <v>7</v>
      </c>
      <c r="B44" s="152" t="s">
        <v>123</v>
      </c>
      <c r="C44" s="153">
        <v>93</v>
      </c>
      <c r="D44" s="153">
        <v>72</v>
      </c>
      <c r="E44" s="153">
        <v>21</v>
      </c>
      <c r="F44" s="153">
        <v>7</v>
      </c>
      <c r="G44" s="153">
        <v>0</v>
      </c>
      <c r="H44" s="153">
        <v>86</v>
      </c>
      <c r="I44" s="153">
        <v>57</v>
      </c>
      <c r="J44" s="153">
        <v>27</v>
      </c>
      <c r="K44" s="153">
        <v>0</v>
      </c>
      <c r="L44" s="153">
        <v>30</v>
      </c>
      <c r="M44" s="153">
        <v>0</v>
      </c>
      <c r="N44" s="153">
        <v>0</v>
      </c>
      <c r="O44" s="153">
        <v>0</v>
      </c>
      <c r="P44" s="153">
        <v>0</v>
      </c>
      <c r="Q44" s="153">
        <v>29</v>
      </c>
      <c r="R44" s="153">
        <v>59</v>
      </c>
      <c r="S44" s="136">
        <f t="shared" si="2"/>
        <v>0.47368421052631576</v>
      </c>
      <c r="T44" s="62" t="s">
        <v>7</v>
      </c>
      <c r="U44" s="68" t="s">
        <v>143</v>
      </c>
      <c r="V44" s="113"/>
      <c r="W44" s="69">
        <f t="shared" si="3"/>
        <v>72</v>
      </c>
      <c r="X44" s="54"/>
      <c r="Y44" s="51"/>
    </row>
    <row r="45" spans="1:25" s="10" customFormat="1" ht="24.75" customHeight="1">
      <c r="A45" s="96" t="s">
        <v>8</v>
      </c>
      <c r="B45" s="152" t="s">
        <v>95</v>
      </c>
      <c r="C45" s="153">
        <v>117</v>
      </c>
      <c r="D45" s="153">
        <v>87</v>
      </c>
      <c r="E45" s="153">
        <v>30</v>
      </c>
      <c r="F45" s="153">
        <v>10</v>
      </c>
      <c r="G45" s="153">
        <v>0</v>
      </c>
      <c r="H45" s="153">
        <v>107</v>
      </c>
      <c r="I45" s="153">
        <v>59</v>
      </c>
      <c r="J45" s="153">
        <v>40</v>
      </c>
      <c r="K45" s="153">
        <v>0</v>
      </c>
      <c r="L45" s="153">
        <v>18</v>
      </c>
      <c r="M45" s="153">
        <v>1</v>
      </c>
      <c r="N45" s="153">
        <v>0</v>
      </c>
      <c r="O45" s="153">
        <v>0</v>
      </c>
      <c r="P45" s="153">
        <v>0</v>
      </c>
      <c r="Q45" s="153">
        <v>48</v>
      </c>
      <c r="R45" s="153">
        <v>67</v>
      </c>
      <c r="S45" s="136">
        <f t="shared" si="2"/>
        <v>0.6779661016949152</v>
      </c>
      <c r="T45" s="62" t="s">
        <v>8</v>
      </c>
      <c r="U45" s="68" t="s">
        <v>144</v>
      </c>
      <c r="V45" s="113"/>
      <c r="W45" s="69">
        <f t="shared" si="3"/>
        <v>87</v>
      </c>
      <c r="X45" s="54"/>
      <c r="Y45" s="51">
        <f t="shared" si="7"/>
        <v>0</v>
      </c>
    </row>
    <row r="46" spans="1:25" s="109" customFormat="1" ht="24.75" customHeight="1">
      <c r="A46" s="96" t="s">
        <v>19</v>
      </c>
      <c r="B46" s="152" t="s">
        <v>107</v>
      </c>
      <c r="C46" s="153">
        <v>55</v>
      </c>
      <c r="D46" s="153">
        <v>36</v>
      </c>
      <c r="E46" s="153">
        <v>19</v>
      </c>
      <c r="F46" s="153">
        <v>0</v>
      </c>
      <c r="G46" s="153">
        <v>0</v>
      </c>
      <c r="H46" s="153">
        <v>55</v>
      </c>
      <c r="I46" s="153">
        <v>39</v>
      </c>
      <c r="J46" s="153">
        <v>18</v>
      </c>
      <c r="K46" s="153">
        <v>0</v>
      </c>
      <c r="L46" s="153">
        <v>21</v>
      </c>
      <c r="M46" s="153">
        <v>0</v>
      </c>
      <c r="N46" s="153">
        <v>0</v>
      </c>
      <c r="O46" s="153">
        <v>0</v>
      </c>
      <c r="P46" s="153">
        <v>0</v>
      </c>
      <c r="Q46" s="153">
        <v>16</v>
      </c>
      <c r="R46" s="153">
        <v>37</v>
      </c>
      <c r="S46" s="136">
        <f t="shared" si="2"/>
        <v>0.46153846153846156</v>
      </c>
      <c r="T46" s="62" t="s">
        <v>46</v>
      </c>
      <c r="U46" s="67" t="s">
        <v>145</v>
      </c>
      <c r="V46" s="113"/>
      <c r="W46" s="69">
        <f t="shared" si="3"/>
        <v>36</v>
      </c>
      <c r="X46" s="53">
        <f>+C46-F46-G46-H46</f>
        <v>0</v>
      </c>
      <c r="Y46" s="51">
        <f>C46-F46-G46-H46</f>
        <v>0</v>
      </c>
    </row>
    <row r="47" spans="1:25" s="5" customFormat="1" ht="24.75" customHeight="1">
      <c r="A47" s="95" t="s">
        <v>47</v>
      </c>
      <c r="B47" s="146" t="s">
        <v>177</v>
      </c>
      <c r="C47" s="93">
        <f>SUM(C48:C55)</f>
        <v>1147</v>
      </c>
      <c r="D47" s="93">
        <f aca="true" t="shared" si="9" ref="D47:R47">SUM(D48:D55)</f>
        <v>722</v>
      </c>
      <c r="E47" s="93">
        <f t="shared" si="9"/>
        <v>425</v>
      </c>
      <c r="F47" s="93">
        <f t="shared" si="9"/>
        <v>5</v>
      </c>
      <c r="G47" s="93">
        <f t="shared" si="9"/>
        <v>0</v>
      </c>
      <c r="H47" s="93">
        <f t="shared" si="9"/>
        <v>1142</v>
      </c>
      <c r="I47" s="93">
        <f t="shared" si="9"/>
        <v>735</v>
      </c>
      <c r="J47" s="93">
        <f t="shared" si="9"/>
        <v>329</v>
      </c>
      <c r="K47" s="93">
        <f t="shared" si="9"/>
        <v>12</v>
      </c>
      <c r="L47" s="93">
        <f t="shared" si="9"/>
        <v>394</v>
      </c>
      <c r="M47" s="93">
        <f t="shared" si="9"/>
        <v>0</v>
      </c>
      <c r="N47" s="93">
        <f t="shared" si="9"/>
        <v>0</v>
      </c>
      <c r="O47" s="93">
        <f t="shared" si="9"/>
        <v>0</v>
      </c>
      <c r="P47" s="93">
        <f t="shared" si="9"/>
        <v>0</v>
      </c>
      <c r="Q47" s="93">
        <f t="shared" si="9"/>
        <v>407</v>
      </c>
      <c r="R47" s="93">
        <f t="shared" si="9"/>
        <v>801</v>
      </c>
      <c r="S47" s="136">
        <f t="shared" si="2"/>
        <v>0.4639455782312925</v>
      </c>
      <c r="T47" s="62" t="s">
        <v>5</v>
      </c>
      <c r="U47" s="68" t="s">
        <v>64</v>
      </c>
      <c r="V47" s="150" t="s">
        <v>203</v>
      </c>
      <c r="W47" s="69">
        <f t="shared" si="3"/>
        <v>0</v>
      </c>
      <c r="X47" s="53">
        <v>0</v>
      </c>
      <c r="Y47" s="51"/>
    </row>
    <row r="48" spans="1:25" s="10" customFormat="1" ht="24.75" customHeight="1">
      <c r="A48" s="96" t="s">
        <v>5</v>
      </c>
      <c r="B48" s="152" t="s">
        <v>211</v>
      </c>
      <c r="C48" s="153">
        <v>167</v>
      </c>
      <c r="D48" s="153">
        <v>110</v>
      </c>
      <c r="E48" s="153">
        <v>57</v>
      </c>
      <c r="F48" s="153">
        <v>0</v>
      </c>
      <c r="G48" s="153">
        <v>0</v>
      </c>
      <c r="H48" s="153">
        <v>167</v>
      </c>
      <c r="I48" s="153">
        <v>101</v>
      </c>
      <c r="J48" s="153">
        <v>45</v>
      </c>
      <c r="K48" s="153">
        <v>1</v>
      </c>
      <c r="L48" s="153">
        <v>55</v>
      </c>
      <c r="M48" s="153">
        <v>0</v>
      </c>
      <c r="N48" s="153">
        <v>0</v>
      </c>
      <c r="O48" s="153">
        <v>0</v>
      </c>
      <c r="P48" s="153">
        <v>0</v>
      </c>
      <c r="Q48" s="153">
        <v>66</v>
      </c>
      <c r="R48" s="153">
        <v>121</v>
      </c>
      <c r="S48" s="136">
        <f t="shared" si="2"/>
        <v>0.45544554455445546</v>
      </c>
      <c r="T48" s="62" t="s">
        <v>6</v>
      </c>
      <c r="U48" s="68" t="s">
        <v>65</v>
      </c>
      <c r="V48" s="113"/>
      <c r="W48" s="69">
        <f t="shared" si="3"/>
        <v>110</v>
      </c>
      <c r="X48" s="53">
        <v>0</v>
      </c>
      <c r="Y48" s="51"/>
    </row>
    <row r="49" spans="1:25" s="10" customFormat="1" ht="24.75" customHeight="1">
      <c r="A49" s="96" t="s">
        <v>6</v>
      </c>
      <c r="B49" s="152" t="s">
        <v>70</v>
      </c>
      <c r="C49" s="153">
        <v>220</v>
      </c>
      <c r="D49" s="153">
        <v>146</v>
      </c>
      <c r="E49" s="153">
        <v>74</v>
      </c>
      <c r="F49" s="153">
        <v>0</v>
      </c>
      <c r="G49" s="153">
        <v>0</v>
      </c>
      <c r="H49" s="153">
        <v>220</v>
      </c>
      <c r="I49" s="153">
        <v>167</v>
      </c>
      <c r="J49" s="153">
        <v>66</v>
      </c>
      <c r="K49" s="153">
        <v>2</v>
      </c>
      <c r="L49" s="153">
        <v>99</v>
      </c>
      <c r="M49" s="153">
        <v>0</v>
      </c>
      <c r="N49" s="153">
        <v>0</v>
      </c>
      <c r="O49" s="153">
        <v>0</v>
      </c>
      <c r="P49" s="153">
        <v>0</v>
      </c>
      <c r="Q49" s="153">
        <v>53</v>
      </c>
      <c r="R49" s="153">
        <v>152</v>
      </c>
      <c r="S49" s="136">
        <f t="shared" si="2"/>
        <v>0.40718562874251496</v>
      </c>
      <c r="T49" s="62"/>
      <c r="U49" s="68"/>
      <c r="V49" s="113"/>
      <c r="W49" s="69"/>
      <c r="X49" s="53"/>
      <c r="Y49" s="51"/>
    </row>
    <row r="50" spans="1:25" s="10" customFormat="1" ht="24.75" customHeight="1">
      <c r="A50" s="96" t="s">
        <v>7</v>
      </c>
      <c r="B50" s="152" t="s">
        <v>73</v>
      </c>
      <c r="C50" s="153">
        <v>130</v>
      </c>
      <c r="D50" s="153">
        <v>77</v>
      </c>
      <c r="E50" s="153">
        <v>53</v>
      </c>
      <c r="F50" s="153">
        <v>2</v>
      </c>
      <c r="G50" s="153">
        <v>0</v>
      </c>
      <c r="H50" s="153">
        <v>128</v>
      </c>
      <c r="I50" s="153">
        <v>80</v>
      </c>
      <c r="J50" s="153">
        <v>42</v>
      </c>
      <c r="K50" s="153">
        <v>2</v>
      </c>
      <c r="L50" s="153">
        <v>36</v>
      </c>
      <c r="M50" s="153">
        <v>0</v>
      </c>
      <c r="N50" s="153">
        <v>0</v>
      </c>
      <c r="O50" s="153">
        <v>0</v>
      </c>
      <c r="P50" s="153">
        <v>0</v>
      </c>
      <c r="Q50" s="153">
        <v>48</v>
      </c>
      <c r="R50" s="153">
        <v>84</v>
      </c>
      <c r="S50" s="136">
        <f t="shared" si="2"/>
        <v>0.55</v>
      </c>
      <c r="T50" s="62"/>
      <c r="U50" s="68"/>
      <c r="V50" s="113"/>
      <c r="W50" s="69"/>
      <c r="X50" s="53"/>
      <c r="Y50" s="51"/>
    </row>
    <row r="51" spans="1:25" s="10" customFormat="1" ht="24.75" customHeight="1">
      <c r="A51" s="96" t="s">
        <v>8</v>
      </c>
      <c r="B51" s="152" t="s">
        <v>96</v>
      </c>
      <c r="C51" s="153">
        <v>95</v>
      </c>
      <c r="D51" s="153">
        <v>62</v>
      </c>
      <c r="E51" s="153">
        <v>33</v>
      </c>
      <c r="F51" s="153">
        <v>1</v>
      </c>
      <c r="G51" s="153">
        <v>0</v>
      </c>
      <c r="H51" s="153">
        <v>94</v>
      </c>
      <c r="I51" s="153">
        <v>67</v>
      </c>
      <c r="J51" s="153">
        <v>24</v>
      </c>
      <c r="K51" s="153">
        <v>2</v>
      </c>
      <c r="L51" s="153">
        <v>41</v>
      </c>
      <c r="M51" s="153">
        <v>0</v>
      </c>
      <c r="N51" s="153">
        <v>0</v>
      </c>
      <c r="O51" s="153">
        <v>0</v>
      </c>
      <c r="P51" s="153">
        <v>0</v>
      </c>
      <c r="Q51" s="153">
        <v>27</v>
      </c>
      <c r="R51" s="153">
        <v>68</v>
      </c>
      <c r="S51" s="136">
        <f t="shared" si="2"/>
        <v>0.3880597014925373</v>
      </c>
      <c r="T51" s="62" t="s">
        <v>7</v>
      </c>
      <c r="U51" s="68" t="s">
        <v>66</v>
      </c>
      <c r="V51" s="113"/>
      <c r="W51" s="69">
        <f t="shared" si="3"/>
        <v>62</v>
      </c>
      <c r="X51" s="53">
        <v>0</v>
      </c>
      <c r="Y51" s="51"/>
    </row>
    <row r="52" spans="1:25" s="109" customFormat="1" ht="24.75" customHeight="1">
      <c r="A52" s="96" t="s">
        <v>19</v>
      </c>
      <c r="B52" s="152" t="s">
        <v>71</v>
      </c>
      <c r="C52" s="153">
        <v>145</v>
      </c>
      <c r="D52" s="153">
        <v>83</v>
      </c>
      <c r="E52" s="153">
        <v>62</v>
      </c>
      <c r="F52" s="153">
        <v>1</v>
      </c>
      <c r="G52" s="153">
        <v>0</v>
      </c>
      <c r="H52" s="153">
        <v>144</v>
      </c>
      <c r="I52" s="153">
        <v>91</v>
      </c>
      <c r="J52" s="153">
        <v>40</v>
      </c>
      <c r="K52" s="153">
        <v>2</v>
      </c>
      <c r="L52" s="153">
        <v>49</v>
      </c>
      <c r="M52" s="153">
        <v>0</v>
      </c>
      <c r="N52" s="153">
        <v>0</v>
      </c>
      <c r="O52" s="153">
        <v>0</v>
      </c>
      <c r="P52" s="153">
        <v>0</v>
      </c>
      <c r="Q52" s="153">
        <v>53</v>
      </c>
      <c r="R52" s="153">
        <v>102</v>
      </c>
      <c r="S52" s="136">
        <f t="shared" si="2"/>
        <v>0.46153846153846156</v>
      </c>
      <c r="T52" s="62" t="s">
        <v>47</v>
      </c>
      <c r="U52" s="67" t="s">
        <v>146</v>
      </c>
      <c r="V52" s="113"/>
      <c r="W52" s="69">
        <f t="shared" si="3"/>
        <v>83</v>
      </c>
      <c r="X52" s="53">
        <f>+C52-F52-G52-H52</f>
        <v>0</v>
      </c>
      <c r="Y52" s="51">
        <f>C52-F52-G52-H52</f>
        <v>0</v>
      </c>
    </row>
    <row r="53" spans="1:28" s="5" customFormat="1" ht="24.75" customHeight="1">
      <c r="A53" s="96" t="s">
        <v>20</v>
      </c>
      <c r="B53" s="152" t="s">
        <v>80</v>
      </c>
      <c r="C53" s="153">
        <v>54</v>
      </c>
      <c r="D53" s="153">
        <v>27</v>
      </c>
      <c r="E53" s="153">
        <v>27</v>
      </c>
      <c r="F53" s="153">
        <v>1</v>
      </c>
      <c r="G53" s="153">
        <v>0</v>
      </c>
      <c r="H53" s="153">
        <v>53</v>
      </c>
      <c r="I53" s="153">
        <v>36</v>
      </c>
      <c r="J53" s="153">
        <v>24</v>
      </c>
      <c r="K53" s="153">
        <v>1</v>
      </c>
      <c r="L53" s="153">
        <v>11</v>
      </c>
      <c r="M53" s="153">
        <v>0</v>
      </c>
      <c r="N53" s="153">
        <v>0</v>
      </c>
      <c r="O53" s="153">
        <v>0</v>
      </c>
      <c r="P53" s="153">
        <v>0</v>
      </c>
      <c r="Q53" s="153">
        <v>17</v>
      </c>
      <c r="R53" s="153">
        <v>28</v>
      </c>
      <c r="S53" s="136">
        <f t="shared" si="2"/>
        <v>0.6944444444444444</v>
      </c>
      <c r="T53" s="62" t="s">
        <v>5</v>
      </c>
      <c r="U53" s="68" t="s">
        <v>67</v>
      </c>
      <c r="V53" s="113"/>
      <c r="W53" s="69">
        <f t="shared" si="3"/>
        <v>27</v>
      </c>
      <c r="X53" s="56"/>
      <c r="Y53" s="57"/>
      <c r="Z53" s="28"/>
      <c r="AA53" s="28"/>
      <c r="AB53" s="28"/>
    </row>
    <row r="54" spans="1:28" s="10" customFormat="1" ht="24.75" customHeight="1">
      <c r="A54" s="96" t="s">
        <v>21</v>
      </c>
      <c r="B54" s="152" t="s">
        <v>182</v>
      </c>
      <c r="C54" s="153">
        <v>141</v>
      </c>
      <c r="D54" s="153">
        <v>78</v>
      </c>
      <c r="E54" s="153">
        <v>63</v>
      </c>
      <c r="F54" s="153">
        <v>0</v>
      </c>
      <c r="G54" s="153">
        <v>0</v>
      </c>
      <c r="H54" s="153">
        <v>141</v>
      </c>
      <c r="I54" s="153">
        <v>97</v>
      </c>
      <c r="J54" s="153">
        <v>51</v>
      </c>
      <c r="K54" s="153">
        <v>0</v>
      </c>
      <c r="L54" s="153">
        <v>46</v>
      </c>
      <c r="M54" s="153">
        <v>0</v>
      </c>
      <c r="N54" s="153">
        <v>0</v>
      </c>
      <c r="O54" s="153">
        <v>0</v>
      </c>
      <c r="P54" s="153">
        <v>0</v>
      </c>
      <c r="Q54" s="153">
        <v>44</v>
      </c>
      <c r="R54" s="153">
        <v>90</v>
      </c>
      <c r="S54" s="136">
        <f t="shared" si="2"/>
        <v>0.5257731958762887</v>
      </c>
      <c r="T54" s="62" t="s">
        <v>6</v>
      </c>
      <c r="U54" s="68" t="s">
        <v>68</v>
      </c>
      <c r="V54" s="113"/>
      <c r="W54" s="69">
        <f t="shared" si="3"/>
        <v>78</v>
      </c>
      <c r="X54" s="56"/>
      <c r="Y54" s="57"/>
      <c r="Z54" s="29"/>
      <c r="AA54" s="29"/>
      <c r="AB54" s="29"/>
    </row>
    <row r="55" spans="1:28" s="10" customFormat="1" ht="24.75" customHeight="1">
      <c r="A55" s="96" t="s">
        <v>22</v>
      </c>
      <c r="B55" s="152" t="s">
        <v>83</v>
      </c>
      <c r="C55" s="153">
        <v>195</v>
      </c>
      <c r="D55" s="153">
        <v>139</v>
      </c>
      <c r="E55" s="153">
        <v>56</v>
      </c>
      <c r="F55" s="153">
        <v>0</v>
      </c>
      <c r="G55" s="153">
        <v>0</v>
      </c>
      <c r="H55" s="153">
        <v>195</v>
      </c>
      <c r="I55" s="153">
        <v>96</v>
      </c>
      <c r="J55" s="153">
        <v>37</v>
      </c>
      <c r="K55" s="153">
        <v>2</v>
      </c>
      <c r="L55" s="153">
        <v>57</v>
      </c>
      <c r="M55" s="153">
        <v>0</v>
      </c>
      <c r="N55" s="153">
        <v>0</v>
      </c>
      <c r="O55" s="153">
        <v>0</v>
      </c>
      <c r="P55" s="153">
        <v>0</v>
      </c>
      <c r="Q55" s="153">
        <v>99</v>
      </c>
      <c r="R55" s="153">
        <v>156</v>
      </c>
      <c r="S55" s="136">
        <f t="shared" si="2"/>
        <v>0.40625</v>
      </c>
      <c r="T55" s="62" t="s">
        <v>7</v>
      </c>
      <c r="U55" s="68" t="s">
        <v>69</v>
      </c>
      <c r="V55" s="113"/>
      <c r="W55" s="69">
        <f t="shared" si="3"/>
        <v>139</v>
      </c>
      <c r="X55" s="56"/>
      <c r="Y55" s="57"/>
      <c r="Z55" s="29"/>
      <c r="AA55" s="29"/>
      <c r="AB55" s="29"/>
    </row>
    <row r="56" spans="1:28" s="10" customFormat="1" ht="24.75" customHeight="1">
      <c r="A56" s="95" t="s">
        <v>48</v>
      </c>
      <c r="B56" s="146" t="s">
        <v>178</v>
      </c>
      <c r="C56" s="93">
        <f aca="true" t="shared" si="10" ref="C56:R56">SUM(C57:C60)</f>
        <v>556</v>
      </c>
      <c r="D56" s="93">
        <f t="shared" si="10"/>
        <v>333</v>
      </c>
      <c r="E56" s="93">
        <f t="shared" si="10"/>
        <v>223</v>
      </c>
      <c r="F56" s="93">
        <f t="shared" si="10"/>
        <v>14</v>
      </c>
      <c r="G56" s="93">
        <f t="shared" si="10"/>
        <v>0</v>
      </c>
      <c r="H56" s="93">
        <f t="shared" si="10"/>
        <v>542</v>
      </c>
      <c r="I56" s="93">
        <f t="shared" si="10"/>
        <v>357</v>
      </c>
      <c r="J56" s="93">
        <f t="shared" si="10"/>
        <v>190</v>
      </c>
      <c r="K56" s="93">
        <f t="shared" si="10"/>
        <v>2</v>
      </c>
      <c r="L56" s="93">
        <f t="shared" si="10"/>
        <v>165</v>
      </c>
      <c r="M56" s="93">
        <f t="shared" si="10"/>
        <v>0</v>
      </c>
      <c r="N56" s="93">
        <f t="shared" si="10"/>
        <v>0</v>
      </c>
      <c r="O56" s="93">
        <f t="shared" si="10"/>
        <v>0</v>
      </c>
      <c r="P56" s="93">
        <f t="shared" si="10"/>
        <v>0</v>
      </c>
      <c r="Q56" s="93">
        <f t="shared" si="10"/>
        <v>185</v>
      </c>
      <c r="R56" s="93">
        <f t="shared" si="10"/>
        <v>350</v>
      </c>
      <c r="S56" s="136">
        <f t="shared" si="2"/>
        <v>0.5378151260504201</v>
      </c>
      <c r="T56" s="62" t="s">
        <v>8</v>
      </c>
      <c r="U56" s="68" t="s">
        <v>72</v>
      </c>
      <c r="V56" s="150" t="s">
        <v>201</v>
      </c>
      <c r="W56" s="69">
        <f t="shared" si="3"/>
        <v>0</v>
      </c>
      <c r="X56" s="56"/>
      <c r="Y56" s="57"/>
      <c r="Z56" s="29"/>
      <c r="AA56" s="29"/>
      <c r="AB56" s="29"/>
    </row>
    <row r="57" spans="1:28" s="10" customFormat="1" ht="24.75" customHeight="1">
      <c r="A57" s="96" t="s">
        <v>5</v>
      </c>
      <c r="B57" s="152" t="s">
        <v>74</v>
      </c>
      <c r="C57" s="153">
        <v>148</v>
      </c>
      <c r="D57" s="153">
        <v>62</v>
      </c>
      <c r="E57" s="153">
        <v>86</v>
      </c>
      <c r="F57" s="153">
        <v>14</v>
      </c>
      <c r="G57" s="153"/>
      <c r="H57" s="153">
        <v>134</v>
      </c>
      <c r="I57" s="153">
        <v>104</v>
      </c>
      <c r="J57" s="153">
        <v>70</v>
      </c>
      <c r="K57" s="153">
        <v>0</v>
      </c>
      <c r="L57" s="153">
        <v>34</v>
      </c>
      <c r="M57" s="153">
        <v>0</v>
      </c>
      <c r="N57" s="153">
        <v>0</v>
      </c>
      <c r="O57" s="153">
        <v>0</v>
      </c>
      <c r="P57" s="153">
        <v>0</v>
      </c>
      <c r="Q57" s="153">
        <v>30</v>
      </c>
      <c r="R57" s="153">
        <v>64</v>
      </c>
      <c r="S57" s="136">
        <v>67.3076923076923</v>
      </c>
      <c r="T57" s="62">
        <v>42</v>
      </c>
      <c r="U57" s="68" t="s">
        <v>70</v>
      </c>
      <c r="V57" s="113"/>
      <c r="W57" s="69">
        <f t="shared" si="3"/>
        <v>62</v>
      </c>
      <c r="X57" s="56"/>
      <c r="Y57" s="57"/>
      <c r="Z57" s="29"/>
      <c r="AA57" s="29"/>
      <c r="AB57" s="29"/>
    </row>
    <row r="58" spans="1:28" s="11" customFormat="1" ht="24.75" customHeight="1">
      <c r="A58" s="96" t="s">
        <v>6</v>
      </c>
      <c r="B58" s="152" t="s">
        <v>88</v>
      </c>
      <c r="C58" s="153">
        <v>110</v>
      </c>
      <c r="D58" s="153">
        <v>70</v>
      </c>
      <c r="E58" s="153">
        <v>40</v>
      </c>
      <c r="F58" s="153">
        <v>0</v>
      </c>
      <c r="G58" s="153"/>
      <c r="H58" s="153">
        <v>110</v>
      </c>
      <c r="I58" s="153">
        <v>73</v>
      </c>
      <c r="J58" s="153">
        <v>40</v>
      </c>
      <c r="K58" s="153">
        <v>1</v>
      </c>
      <c r="L58" s="153">
        <v>32</v>
      </c>
      <c r="M58" s="153">
        <v>0</v>
      </c>
      <c r="N58" s="153">
        <v>0</v>
      </c>
      <c r="O58" s="153">
        <v>0</v>
      </c>
      <c r="P58" s="153">
        <v>0</v>
      </c>
      <c r="Q58" s="153">
        <v>37</v>
      </c>
      <c r="R58" s="153">
        <v>69</v>
      </c>
      <c r="S58" s="136">
        <v>56.16438356164384</v>
      </c>
      <c r="T58" s="62">
        <v>38</v>
      </c>
      <c r="U58" s="68" t="s">
        <v>71</v>
      </c>
      <c r="V58" s="113"/>
      <c r="W58" s="69">
        <f t="shared" si="3"/>
        <v>70</v>
      </c>
      <c r="X58" s="56"/>
      <c r="Y58" s="57"/>
      <c r="Z58" s="30"/>
      <c r="AA58" s="30"/>
      <c r="AB58" s="30"/>
    </row>
    <row r="59" spans="1:28" ht="24.75" customHeight="1">
      <c r="A59" s="96" t="s">
        <v>7</v>
      </c>
      <c r="B59" s="152" t="s">
        <v>90</v>
      </c>
      <c r="C59" s="153">
        <v>143</v>
      </c>
      <c r="D59" s="153">
        <v>95</v>
      </c>
      <c r="E59" s="153">
        <v>48</v>
      </c>
      <c r="F59" s="153">
        <v>0</v>
      </c>
      <c r="G59" s="153"/>
      <c r="H59" s="153">
        <v>143</v>
      </c>
      <c r="I59" s="153">
        <v>88</v>
      </c>
      <c r="J59" s="153">
        <v>37</v>
      </c>
      <c r="K59" s="153">
        <v>1</v>
      </c>
      <c r="L59" s="153">
        <v>50</v>
      </c>
      <c r="M59" s="153">
        <v>0</v>
      </c>
      <c r="N59" s="153">
        <v>0</v>
      </c>
      <c r="O59" s="153">
        <v>0</v>
      </c>
      <c r="P59" s="153">
        <v>0</v>
      </c>
      <c r="Q59" s="153">
        <v>55</v>
      </c>
      <c r="R59" s="153">
        <v>105</v>
      </c>
      <c r="S59" s="136">
        <v>43.18181818181818</v>
      </c>
      <c r="T59" s="62">
        <v>71</v>
      </c>
      <c r="U59" s="68" t="s">
        <v>73</v>
      </c>
      <c r="V59" s="113"/>
      <c r="W59" s="69">
        <f t="shared" si="3"/>
        <v>95</v>
      </c>
      <c r="X59" s="56"/>
      <c r="Y59" s="57"/>
      <c r="Z59" s="31"/>
      <c r="AA59" s="31"/>
      <c r="AB59" s="31"/>
    </row>
    <row r="60" spans="1:28" ht="24.75" customHeight="1">
      <c r="A60" s="96" t="s">
        <v>8</v>
      </c>
      <c r="B60" s="152" t="s">
        <v>159</v>
      </c>
      <c r="C60" s="153">
        <v>155</v>
      </c>
      <c r="D60" s="153">
        <v>106</v>
      </c>
      <c r="E60" s="153">
        <v>49</v>
      </c>
      <c r="F60" s="153">
        <v>0</v>
      </c>
      <c r="G60" s="153"/>
      <c r="H60" s="153">
        <v>155</v>
      </c>
      <c r="I60" s="153">
        <v>92</v>
      </c>
      <c r="J60" s="153">
        <v>43</v>
      </c>
      <c r="K60" s="153">
        <v>0</v>
      </c>
      <c r="L60" s="153">
        <v>49</v>
      </c>
      <c r="M60" s="153">
        <v>0</v>
      </c>
      <c r="N60" s="153">
        <v>0</v>
      </c>
      <c r="O60" s="153">
        <v>0</v>
      </c>
      <c r="P60" s="153">
        <v>0</v>
      </c>
      <c r="Q60" s="153">
        <v>63</v>
      </c>
      <c r="R60" s="153">
        <v>112</v>
      </c>
      <c r="S60" s="136">
        <v>46.73913043478261</v>
      </c>
      <c r="T60" s="62">
        <v>56</v>
      </c>
      <c r="U60" s="68" t="s">
        <v>96</v>
      </c>
      <c r="V60" s="113"/>
      <c r="W60" s="69">
        <f t="shared" si="3"/>
        <v>106</v>
      </c>
      <c r="X60" s="56"/>
      <c r="Y60" s="57"/>
      <c r="Z60" s="31"/>
      <c r="AA60" s="31"/>
      <c r="AB60" s="31"/>
    </row>
    <row r="61" spans="1:28" s="5" customFormat="1" ht="24.75" customHeight="1">
      <c r="A61" s="95" t="s">
        <v>49</v>
      </c>
      <c r="B61" s="146" t="s">
        <v>179</v>
      </c>
      <c r="C61" s="93">
        <f aca="true" t="shared" si="11" ref="C61:R61">SUM(C62:C68)</f>
        <v>723</v>
      </c>
      <c r="D61" s="93">
        <f t="shared" si="11"/>
        <v>391</v>
      </c>
      <c r="E61" s="93">
        <f t="shared" si="11"/>
        <v>332</v>
      </c>
      <c r="F61" s="93">
        <f t="shared" si="11"/>
        <v>0</v>
      </c>
      <c r="G61" s="93">
        <f t="shared" si="11"/>
        <v>0</v>
      </c>
      <c r="H61" s="93">
        <f t="shared" si="11"/>
        <v>723</v>
      </c>
      <c r="I61" s="93">
        <f t="shared" si="11"/>
        <v>499</v>
      </c>
      <c r="J61" s="93">
        <f t="shared" si="11"/>
        <v>266</v>
      </c>
      <c r="K61" s="93">
        <f t="shared" si="11"/>
        <v>8</v>
      </c>
      <c r="L61" s="93">
        <f t="shared" si="11"/>
        <v>225</v>
      </c>
      <c r="M61" s="93">
        <f t="shared" si="11"/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224</v>
      </c>
      <c r="R61" s="93">
        <f t="shared" si="11"/>
        <v>449</v>
      </c>
      <c r="S61" s="136">
        <f t="shared" si="2"/>
        <v>0.5490981963927856</v>
      </c>
      <c r="T61" s="62" t="s">
        <v>5</v>
      </c>
      <c r="U61" s="68" t="s">
        <v>111</v>
      </c>
      <c r="V61" s="150" t="s">
        <v>204</v>
      </c>
      <c r="W61" s="69">
        <f t="shared" si="3"/>
        <v>0</v>
      </c>
      <c r="X61" s="54"/>
      <c r="Y61" s="55"/>
      <c r="Z61" s="20"/>
      <c r="AA61" s="20"/>
      <c r="AB61" s="20"/>
    </row>
    <row r="62" spans="1:28" s="10" customFormat="1" ht="24.75" customHeight="1">
      <c r="A62" s="96" t="s">
        <v>5</v>
      </c>
      <c r="B62" s="152" t="s">
        <v>195</v>
      </c>
      <c r="C62" s="153">
        <v>83</v>
      </c>
      <c r="D62" s="153">
        <v>32</v>
      </c>
      <c r="E62" s="153">
        <v>51</v>
      </c>
      <c r="F62" s="153">
        <v>0</v>
      </c>
      <c r="G62" s="153">
        <v>0</v>
      </c>
      <c r="H62" s="153">
        <v>83</v>
      </c>
      <c r="I62" s="153">
        <v>66</v>
      </c>
      <c r="J62" s="153">
        <v>32</v>
      </c>
      <c r="K62" s="153">
        <v>0</v>
      </c>
      <c r="L62" s="153">
        <v>34</v>
      </c>
      <c r="M62" s="153">
        <v>0</v>
      </c>
      <c r="N62" s="153">
        <v>0</v>
      </c>
      <c r="O62" s="153">
        <v>0</v>
      </c>
      <c r="P62" s="153">
        <v>0</v>
      </c>
      <c r="Q62" s="153">
        <v>17</v>
      </c>
      <c r="R62" s="153">
        <v>51</v>
      </c>
      <c r="S62" s="136">
        <f t="shared" si="2"/>
        <v>0.48484848484848486</v>
      </c>
      <c r="T62" s="62" t="s">
        <v>6</v>
      </c>
      <c r="U62" s="68" t="s">
        <v>112</v>
      </c>
      <c r="V62" s="113"/>
      <c r="W62" s="69">
        <f t="shared" si="3"/>
        <v>32</v>
      </c>
      <c r="X62" s="54"/>
      <c r="Y62" s="55"/>
      <c r="Z62" s="21"/>
      <c r="AA62" s="21"/>
      <c r="AB62" s="21"/>
    </row>
    <row r="63" spans="1:28" s="10" customFormat="1" ht="24.75" customHeight="1">
      <c r="A63" s="96" t="s">
        <v>6</v>
      </c>
      <c r="B63" s="152" t="s">
        <v>60</v>
      </c>
      <c r="C63" s="153">
        <v>25</v>
      </c>
      <c r="D63" s="153">
        <v>5</v>
      </c>
      <c r="E63" s="153">
        <v>20</v>
      </c>
      <c r="F63" s="153">
        <v>0</v>
      </c>
      <c r="G63" s="153">
        <v>0</v>
      </c>
      <c r="H63" s="153">
        <v>25</v>
      </c>
      <c r="I63" s="153">
        <v>23</v>
      </c>
      <c r="J63" s="153">
        <v>19</v>
      </c>
      <c r="K63" s="153">
        <v>0</v>
      </c>
      <c r="L63" s="153">
        <v>4</v>
      </c>
      <c r="M63" s="153">
        <v>0</v>
      </c>
      <c r="N63" s="153">
        <v>0</v>
      </c>
      <c r="O63" s="153">
        <v>0</v>
      </c>
      <c r="P63" s="153">
        <v>0</v>
      </c>
      <c r="Q63" s="153">
        <v>2</v>
      </c>
      <c r="R63" s="153">
        <v>6</v>
      </c>
      <c r="S63" s="136">
        <f t="shared" si="2"/>
        <v>0.8260869565217391</v>
      </c>
      <c r="T63" s="62" t="s">
        <v>7</v>
      </c>
      <c r="U63" s="68" t="s">
        <v>113</v>
      </c>
      <c r="V63" s="113"/>
      <c r="W63" s="69">
        <f t="shared" si="3"/>
        <v>5</v>
      </c>
      <c r="X63" s="54"/>
      <c r="Y63" s="55"/>
      <c r="Z63" s="21"/>
      <c r="AA63" s="21"/>
      <c r="AB63" s="21"/>
    </row>
    <row r="64" spans="1:28" s="10" customFormat="1" ht="24.75" customHeight="1">
      <c r="A64" s="96"/>
      <c r="B64" s="152" t="s">
        <v>85</v>
      </c>
      <c r="C64" s="153">
        <v>112</v>
      </c>
      <c r="D64" s="153">
        <v>50</v>
      </c>
      <c r="E64" s="153">
        <v>62</v>
      </c>
      <c r="F64" s="153">
        <v>0</v>
      </c>
      <c r="G64" s="153">
        <v>0</v>
      </c>
      <c r="H64" s="153">
        <v>112</v>
      </c>
      <c r="I64" s="153">
        <v>83</v>
      </c>
      <c r="J64" s="153">
        <v>56</v>
      </c>
      <c r="K64" s="153">
        <v>3</v>
      </c>
      <c r="L64" s="153">
        <v>24</v>
      </c>
      <c r="M64" s="153">
        <v>0</v>
      </c>
      <c r="N64" s="153">
        <v>0</v>
      </c>
      <c r="O64" s="153">
        <v>0</v>
      </c>
      <c r="P64" s="153">
        <v>0</v>
      </c>
      <c r="Q64" s="153">
        <v>29</v>
      </c>
      <c r="R64" s="153">
        <v>53</v>
      </c>
      <c r="S64" s="136"/>
      <c r="T64" s="62"/>
      <c r="U64" s="68"/>
      <c r="V64" s="113"/>
      <c r="W64" s="69"/>
      <c r="X64" s="54"/>
      <c r="Y64" s="55"/>
      <c r="Z64" s="21"/>
      <c r="AA64" s="21"/>
      <c r="AB64" s="21"/>
    </row>
    <row r="65" spans="1:28" s="10" customFormat="1" ht="24.75" customHeight="1">
      <c r="A65" s="96" t="s">
        <v>8</v>
      </c>
      <c r="B65" s="152" t="s">
        <v>62</v>
      </c>
      <c r="C65" s="153">
        <v>157</v>
      </c>
      <c r="D65" s="153">
        <v>88</v>
      </c>
      <c r="E65" s="153">
        <v>69</v>
      </c>
      <c r="F65" s="153">
        <v>0</v>
      </c>
      <c r="G65" s="153">
        <v>0</v>
      </c>
      <c r="H65" s="153">
        <v>157</v>
      </c>
      <c r="I65" s="153">
        <v>99</v>
      </c>
      <c r="J65" s="153">
        <v>58</v>
      </c>
      <c r="K65" s="153">
        <v>1</v>
      </c>
      <c r="L65" s="153">
        <v>40</v>
      </c>
      <c r="M65" s="153">
        <v>0</v>
      </c>
      <c r="N65" s="153">
        <v>0</v>
      </c>
      <c r="O65" s="153">
        <v>0</v>
      </c>
      <c r="P65" s="153">
        <v>0</v>
      </c>
      <c r="Q65" s="153">
        <v>58</v>
      </c>
      <c r="R65" s="153">
        <v>98</v>
      </c>
      <c r="S65" s="136">
        <f t="shared" si="2"/>
        <v>0.5959595959595959</v>
      </c>
      <c r="T65" s="62"/>
      <c r="U65" s="68"/>
      <c r="V65" s="113"/>
      <c r="W65" s="69"/>
      <c r="X65" s="54"/>
      <c r="Y65" s="55"/>
      <c r="Z65" s="21"/>
      <c r="AA65" s="21"/>
      <c r="AB65" s="21"/>
    </row>
    <row r="66" spans="1:28" s="10" customFormat="1" ht="24.75" customHeight="1">
      <c r="A66" s="96" t="s">
        <v>19</v>
      </c>
      <c r="B66" s="152" t="s">
        <v>105</v>
      </c>
      <c r="C66" s="153">
        <v>109</v>
      </c>
      <c r="D66" s="153">
        <v>61</v>
      </c>
      <c r="E66" s="153">
        <v>48</v>
      </c>
      <c r="F66" s="153">
        <v>0</v>
      </c>
      <c r="G66" s="153">
        <v>0</v>
      </c>
      <c r="H66" s="153">
        <v>109</v>
      </c>
      <c r="I66" s="153">
        <v>71</v>
      </c>
      <c r="J66" s="153">
        <v>34</v>
      </c>
      <c r="K66" s="153">
        <v>1</v>
      </c>
      <c r="L66" s="153">
        <v>36</v>
      </c>
      <c r="M66" s="153">
        <v>0</v>
      </c>
      <c r="N66" s="153">
        <v>0</v>
      </c>
      <c r="O66" s="153">
        <v>0</v>
      </c>
      <c r="P66" s="153">
        <v>0</v>
      </c>
      <c r="Q66" s="153">
        <v>38</v>
      </c>
      <c r="R66" s="153">
        <v>74</v>
      </c>
      <c r="S66" s="136">
        <f t="shared" si="2"/>
        <v>0.49295774647887325</v>
      </c>
      <c r="T66" s="62" t="s">
        <v>8</v>
      </c>
      <c r="U66" s="68" t="s">
        <v>114</v>
      </c>
      <c r="V66" s="113"/>
      <c r="W66" s="69">
        <f t="shared" si="3"/>
        <v>61</v>
      </c>
      <c r="X66" s="54"/>
      <c r="Y66" s="55"/>
      <c r="Z66" s="21"/>
      <c r="AA66" s="21"/>
      <c r="AB66" s="21"/>
    </row>
    <row r="67" spans="1:25" s="109" customFormat="1" ht="24.75" customHeight="1">
      <c r="A67" s="96" t="s">
        <v>20</v>
      </c>
      <c r="B67" s="152" t="s">
        <v>160</v>
      </c>
      <c r="C67" s="153">
        <v>130</v>
      </c>
      <c r="D67" s="153">
        <v>85</v>
      </c>
      <c r="E67" s="153">
        <v>45</v>
      </c>
      <c r="F67" s="153">
        <v>0</v>
      </c>
      <c r="G67" s="153">
        <v>0</v>
      </c>
      <c r="H67" s="153">
        <v>130</v>
      </c>
      <c r="I67" s="153">
        <v>98</v>
      </c>
      <c r="J67" s="153">
        <v>38</v>
      </c>
      <c r="K67" s="153">
        <v>3</v>
      </c>
      <c r="L67" s="153">
        <v>57</v>
      </c>
      <c r="M67" s="153">
        <v>0</v>
      </c>
      <c r="N67" s="153">
        <v>0</v>
      </c>
      <c r="O67" s="153">
        <v>0</v>
      </c>
      <c r="P67" s="153">
        <v>0</v>
      </c>
      <c r="Q67" s="153">
        <v>32</v>
      </c>
      <c r="R67" s="153">
        <v>89</v>
      </c>
      <c r="S67" s="136">
        <f t="shared" si="2"/>
        <v>0.41836734693877553</v>
      </c>
      <c r="T67" s="62" t="s">
        <v>49</v>
      </c>
      <c r="U67" s="67" t="s">
        <v>147</v>
      </c>
      <c r="V67" s="113"/>
      <c r="W67" s="69">
        <f t="shared" si="3"/>
        <v>85</v>
      </c>
      <c r="X67" s="53">
        <f>+C67-F67-G67-H67</f>
        <v>0</v>
      </c>
      <c r="Y67" s="51">
        <f>C67-F67-G67-H67</f>
        <v>0</v>
      </c>
    </row>
    <row r="68" spans="1:25" s="10" customFormat="1" ht="24.75" customHeight="1">
      <c r="A68" s="96" t="s">
        <v>21</v>
      </c>
      <c r="B68" s="152" t="s">
        <v>63</v>
      </c>
      <c r="C68" s="153">
        <v>107</v>
      </c>
      <c r="D68" s="153">
        <v>70</v>
      </c>
      <c r="E68" s="153">
        <v>37</v>
      </c>
      <c r="F68" s="153">
        <v>0</v>
      </c>
      <c r="G68" s="153">
        <v>0</v>
      </c>
      <c r="H68" s="153">
        <v>107</v>
      </c>
      <c r="I68" s="153">
        <v>59</v>
      </c>
      <c r="J68" s="153">
        <v>29</v>
      </c>
      <c r="K68" s="153">
        <v>0</v>
      </c>
      <c r="L68" s="153">
        <v>30</v>
      </c>
      <c r="M68" s="153">
        <v>0</v>
      </c>
      <c r="N68" s="153">
        <v>0</v>
      </c>
      <c r="O68" s="153">
        <v>0</v>
      </c>
      <c r="P68" s="153">
        <v>0</v>
      </c>
      <c r="Q68" s="153">
        <v>48</v>
      </c>
      <c r="R68" s="153">
        <v>78</v>
      </c>
      <c r="S68" s="136">
        <f t="shared" si="2"/>
        <v>0.4915254237288136</v>
      </c>
      <c r="T68" s="62" t="s">
        <v>6</v>
      </c>
      <c r="U68" s="68" t="s">
        <v>74</v>
      </c>
      <c r="V68" s="113"/>
      <c r="W68" s="69">
        <f t="shared" si="3"/>
        <v>70</v>
      </c>
      <c r="X68" s="53">
        <v>0</v>
      </c>
      <c r="Y68" s="58"/>
    </row>
    <row r="69" spans="1:25" s="10" customFormat="1" ht="24.75" customHeight="1">
      <c r="A69" s="95" t="s">
        <v>50</v>
      </c>
      <c r="B69" s="146" t="s">
        <v>180</v>
      </c>
      <c r="C69" s="93">
        <f aca="true" t="shared" si="12" ref="C69:R69">SUM(C70:C72)</f>
        <v>403</v>
      </c>
      <c r="D69" s="93">
        <f t="shared" si="12"/>
        <v>156</v>
      </c>
      <c r="E69" s="93">
        <f t="shared" si="12"/>
        <v>247</v>
      </c>
      <c r="F69" s="93">
        <f t="shared" si="12"/>
        <v>0</v>
      </c>
      <c r="G69" s="93">
        <f t="shared" si="12"/>
        <v>0</v>
      </c>
      <c r="H69" s="93">
        <f t="shared" si="12"/>
        <v>403</v>
      </c>
      <c r="I69" s="93">
        <f t="shared" si="12"/>
        <v>335</v>
      </c>
      <c r="J69" s="93">
        <f t="shared" si="12"/>
        <v>185</v>
      </c>
      <c r="K69" s="93">
        <f t="shared" si="12"/>
        <v>0</v>
      </c>
      <c r="L69" s="93">
        <f t="shared" si="12"/>
        <v>150</v>
      </c>
      <c r="M69" s="93">
        <f t="shared" si="12"/>
        <v>0</v>
      </c>
      <c r="N69" s="93">
        <f t="shared" si="12"/>
        <v>0</v>
      </c>
      <c r="O69" s="93">
        <f t="shared" si="12"/>
        <v>0</v>
      </c>
      <c r="P69" s="93">
        <f t="shared" si="12"/>
        <v>0</v>
      </c>
      <c r="Q69" s="93">
        <f t="shared" si="12"/>
        <v>68</v>
      </c>
      <c r="R69" s="93">
        <f t="shared" si="12"/>
        <v>218</v>
      </c>
      <c r="S69" s="136">
        <f t="shared" si="2"/>
        <v>0.5522388059701493</v>
      </c>
      <c r="T69" s="62" t="s">
        <v>7</v>
      </c>
      <c r="U69" s="68" t="s">
        <v>75</v>
      </c>
      <c r="V69" s="150" t="s">
        <v>205</v>
      </c>
      <c r="W69" s="69">
        <f t="shared" si="3"/>
        <v>0</v>
      </c>
      <c r="X69" s="53">
        <v>0</v>
      </c>
      <c r="Y69" s="58"/>
    </row>
    <row r="70" spans="1:25" s="109" customFormat="1" ht="24.75" customHeight="1">
      <c r="A70" s="96" t="s">
        <v>5</v>
      </c>
      <c r="B70" s="152" t="s">
        <v>97</v>
      </c>
      <c r="C70" s="153">
        <v>136</v>
      </c>
      <c r="D70" s="153">
        <v>48</v>
      </c>
      <c r="E70" s="153">
        <v>88</v>
      </c>
      <c r="F70" s="153">
        <v>0</v>
      </c>
      <c r="G70" s="153"/>
      <c r="H70" s="153">
        <v>136</v>
      </c>
      <c r="I70" s="153">
        <v>110</v>
      </c>
      <c r="J70" s="153">
        <v>74</v>
      </c>
      <c r="K70" s="153">
        <v>0</v>
      </c>
      <c r="L70" s="153">
        <v>36</v>
      </c>
      <c r="M70" s="153"/>
      <c r="N70" s="153">
        <v>0</v>
      </c>
      <c r="O70" s="153">
        <v>0</v>
      </c>
      <c r="P70" s="153">
        <v>0</v>
      </c>
      <c r="Q70" s="153">
        <v>26</v>
      </c>
      <c r="R70" s="153">
        <v>62</v>
      </c>
      <c r="S70" s="136">
        <f t="shared" si="2"/>
        <v>0.6727272727272727</v>
      </c>
      <c r="T70" s="62" t="s">
        <v>50</v>
      </c>
      <c r="U70" s="67" t="s">
        <v>148</v>
      </c>
      <c r="V70" s="113"/>
      <c r="W70" s="69">
        <f t="shared" si="3"/>
        <v>48</v>
      </c>
      <c r="X70" s="53">
        <f>+C70-F70-G70-H70</f>
        <v>0</v>
      </c>
      <c r="Y70" s="51">
        <f>C70-F70-G70-H70</f>
        <v>0</v>
      </c>
    </row>
    <row r="71" spans="1:25" s="5" customFormat="1" ht="24.75" customHeight="1">
      <c r="A71" s="96" t="s">
        <v>6</v>
      </c>
      <c r="B71" s="152" t="s">
        <v>56</v>
      </c>
      <c r="C71" s="153">
        <v>157</v>
      </c>
      <c r="D71" s="153">
        <v>70</v>
      </c>
      <c r="E71" s="153">
        <v>87</v>
      </c>
      <c r="F71" s="153">
        <v>0</v>
      </c>
      <c r="G71" s="153">
        <v>0</v>
      </c>
      <c r="H71" s="153">
        <v>157</v>
      </c>
      <c r="I71" s="153">
        <v>137</v>
      </c>
      <c r="J71" s="153">
        <v>48</v>
      </c>
      <c r="K71" s="153">
        <v>0</v>
      </c>
      <c r="L71" s="153">
        <v>89</v>
      </c>
      <c r="M71" s="153">
        <v>0</v>
      </c>
      <c r="N71" s="153">
        <v>0</v>
      </c>
      <c r="O71" s="153">
        <v>0</v>
      </c>
      <c r="P71" s="153">
        <v>0</v>
      </c>
      <c r="Q71" s="153">
        <v>20</v>
      </c>
      <c r="R71" s="153">
        <v>109</v>
      </c>
      <c r="S71" s="136">
        <f t="shared" si="2"/>
        <v>0.35036496350364965</v>
      </c>
      <c r="T71" s="62" t="s">
        <v>5</v>
      </c>
      <c r="U71" s="68" t="s">
        <v>77</v>
      </c>
      <c r="V71" s="113"/>
      <c r="W71" s="69">
        <f t="shared" si="3"/>
        <v>70</v>
      </c>
      <c r="X71" s="53"/>
      <c r="Y71" s="51"/>
    </row>
    <row r="72" spans="1:25" s="10" customFormat="1" ht="24.75" customHeight="1">
      <c r="A72" s="96" t="s">
        <v>8</v>
      </c>
      <c r="B72" s="152" t="s">
        <v>57</v>
      </c>
      <c r="C72" s="153">
        <v>110</v>
      </c>
      <c r="D72" s="153">
        <v>38</v>
      </c>
      <c r="E72" s="153">
        <v>72</v>
      </c>
      <c r="F72" s="153">
        <v>0</v>
      </c>
      <c r="G72" s="153"/>
      <c r="H72" s="153">
        <v>110</v>
      </c>
      <c r="I72" s="153">
        <v>88</v>
      </c>
      <c r="J72" s="153">
        <v>63</v>
      </c>
      <c r="K72" s="153">
        <v>0</v>
      </c>
      <c r="L72" s="153">
        <v>25</v>
      </c>
      <c r="M72" s="153">
        <v>0</v>
      </c>
      <c r="N72" s="153">
        <v>0</v>
      </c>
      <c r="O72" s="153">
        <v>0</v>
      </c>
      <c r="P72" s="153">
        <v>0</v>
      </c>
      <c r="Q72" s="153">
        <v>22</v>
      </c>
      <c r="R72" s="153">
        <v>47</v>
      </c>
      <c r="S72" s="136">
        <f t="shared" si="2"/>
        <v>0.7159090909090909</v>
      </c>
      <c r="T72" s="62" t="s">
        <v>6</v>
      </c>
      <c r="U72" s="68" t="s">
        <v>78</v>
      </c>
      <c r="V72" s="113"/>
      <c r="W72" s="69">
        <f t="shared" si="3"/>
        <v>38</v>
      </c>
      <c r="X72" s="53"/>
      <c r="Y72" s="51"/>
    </row>
    <row r="73" spans="1:25" s="10" customFormat="1" ht="24.75" customHeight="1">
      <c r="A73" s="95" t="s">
        <v>51</v>
      </c>
      <c r="B73" s="146" t="s">
        <v>181</v>
      </c>
      <c r="C73" s="93">
        <f aca="true" t="shared" si="13" ref="C73:R73">SUM(C74:C76)</f>
        <v>260</v>
      </c>
      <c r="D73" s="93">
        <f t="shared" si="13"/>
        <v>157</v>
      </c>
      <c r="E73" s="93">
        <f t="shared" si="13"/>
        <v>103</v>
      </c>
      <c r="F73" s="93">
        <f t="shared" si="13"/>
        <v>4</v>
      </c>
      <c r="G73" s="93">
        <f t="shared" si="13"/>
        <v>0</v>
      </c>
      <c r="H73" s="93">
        <f t="shared" si="13"/>
        <v>256</v>
      </c>
      <c r="I73" s="93">
        <f t="shared" si="13"/>
        <v>207</v>
      </c>
      <c r="J73" s="93">
        <f t="shared" si="13"/>
        <v>95</v>
      </c>
      <c r="K73" s="93">
        <f t="shared" si="13"/>
        <v>1</v>
      </c>
      <c r="L73" s="93">
        <f t="shared" si="13"/>
        <v>111</v>
      </c>
      <c r="M73" s="93">
        <f t="shared" si="13"/>
        <v>0</v>
      </c>
      <c r="N73" s="93">
        <f t="shared" si="13"/>
        <v>0</v>
      </c>
      <c r="O73" s="93">
        <f t="shared" si="13"/>
        <v>0</v>
      </c>
      <c r="P73" s="93">
        <f t="shared" si="13"/>
        <v>0</v>
      </c>
      <c r="Q73" s="93">
        <f t="shared" si="13"/>
        <v>49</v>
      </c>
      <c r="R73" s="93">
        <f t="shared" si="13"/>
        <v>160</v>
      </c>
      <c r="S73" s="136">
        <f t="shared" si="2"/>
        <v>0.463768115942029</v>
      </c>
      <c r="T73" s="62" t="s">
        <v>8</v>
      </c>
      <c r="U73" s="68" t="s">
        <v>115</v>
      </c>
      <c r="V73" s="150" t="s">
        <v>206</v>
      </c>
      <c r="W73" s="69">
        <f t="shared" si="3"/>
        <v>0</v>
      </c>
      <c r="X73" s="53"/>
      <c r="Y73" s="51"/>
    </row>
    <row r="74" spans="1:25" s="109" customFormat="1" ht="24.75" customHeight="1">
      <c r="A74" s="96" t="s">
        <v>5</v>
      </c>
      <c r="B74" s="152" t="s">
        <v>219</v>
      </c>
      <c r="C74" s="153">
        <v>135</v>
      </c>
      <c r="D74" s="153">
        <v>95</v>
      </c>
      <c r="E74" s="153">
        <v>40</v>
      </c>
      <c r="F74" s="153">
        <v>0</v>
      </c>
      <c r="G74" s="153">
        <v>0</v>
      </c>
      <c r="H74" s="153">
        <v>135</v>
      </c>
      <c r="I74" s="153">
        <v>100</v>
      </c>
      <c r="J74" s="153">
        <v>35</v>
      </c>
      <c r="K74" s="153">
        <v>1</v>
      </c>
      <c r="L74" s="153">
        <v>64</v>
      </c>
      <c r="M74" s="153">
        <v>0</v>
      </c>
      <c r="N74" s="153">
        <v>0</v>
      </c>
      <c r="O74" s="153">
        <v>0</v>
      </c>
      <c r="P74" s="153">
        <v>0</v>
      </c>
      <c r="Q74" s="153">
        <v>35</v>
      </c>
      <c r="R74" s="153">
        <v>99</v>
      </c>
      <c r="S74" s="136">
        <f t="shared" si="2"/>
        <v>0.36</v>
      </c>
      <c r="T74" s="62" t="s">
        <v>51</v>
      </c>
      <c r="U74" s="67" t="s">
        <v>149</v>
      </c>
      <c r="V74" s="113"/>
      <c r="W74" s="69">
        <f t="shared" si="3"/>
        <v>95</v>
      </c>
      <c r="X74" s="53">
        <f>+C74-F74-G74-H74</f>
        <v>0</v>
      </c>
      <c r="Y74" s="51">
        <f>C74-F74-G74-H74</f>
        <v>0</v>
      </c>
    </row>
    <row r="75" spans="1:25" s="5" customFormat="1" ht="24.75" customHeight="1">
      <c r="A75" s="96" t="s">
        <v>6</v>
      </c>
      <c r="B75" s="152" t="s">
        <v>138</v>
      </c>
      <c r="C75" s="153">
        <v>120</v>
      </c>
      <c r="D75" s="153">
        <v>62</v>
      </c>
      <c r="E75" s="153">
        <v>58</v>
      </c>
      <c r="F75" s="153">
        <v>4</v>
      </c>
      <c r="G75" s="153">
        <v>0</v>
      </c>
      <c r="H75" s="153">
        <v>116</v>
      </c>
      <c r="I75" s="153">
        <v>102</v>
      </c>
      <c r="J75" s="153">
        <v>57</v>
      </c>
      <c r="K75" s="153">
        <v>0</v>
      </c>
      <c r="L75" s="153">
        <v>45</v>
      </c>
      <c r="M75" s="153">
        <v>0</v>
      </c>
      <c r="N75" s="153">
        <v>0</v>
      </c>
      <c r="O75" s="153">
        <v>0</v>
      </c>
      <c r="P75" s="153">
        <v>0</v>
      </c>
      <c r="Q75" s="153">
        <v>14</v>
      </c>
      <c r="R75" s="153">
        <v>59</v>
      </c>
      <c r="S75" s="136">
        <f t="shared" si="2"/>
        <v>0.5588235294117647</v>
      </c>
      <c r="T75" s="62" t="s">
        <v>5</v>
      </c>
      <c r="U75" s="68" t="s">
        <v>80</v>
      </c>
      <c r="V75" s="113"/>
      <c r="W75" s="69">
        <f t="shared" si="3"/>
        <v>62</v>
      </c>
      <c r="X75" s="53">
        <v>0</v>
      </c>
      <c r="Y75" s="51"/>
    </row>
    <row r="76" spans="1:25" s="10" customFormat="1" ht="24.75" customHeight="1">
      <c r="A76" s="96" t="s">
        <v>7</v>
      </c>
      <c r="B76" s="152" t="s">
        <v>220</v>
      </c>
      <c r="C76" s="153">
        <v>5</v>
      </c>
      <c r="D76" s="153">
        <v>0</v>
      </c>
      <c r="E76" s="153">
        <v>5</v>
      </c>
      <c r="F76" s="153">
        <v>0</v>
      </c>
      <c r="G76" s="153">
        <v>0</v>
      </c>
      <c r="H76" s="153">
        <v>5</v>
      </c>
      <c r="I76" s="153">
        <v>5</v>
      </c>
      <c r="J76" s="153">
        <v>3</v>
      </c>
      <c r="K76" s="153">
        <v>0</v>
      </c>
      <c r="L76" s="153">
        <v>2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2</v>
      </c>
      <c r="S76" s="136">
        <f t="shared" si="2"/>
        <v>0.6</v>
      </c>
      <c r="T76" s="62" t="s">
        <v>6</v>
      </c>
      <c r="U76" s="68" t="s">
        <v>81</v>
      </c>
      <c r="V76" s="113"/>
      <c r="W76" s="69">
        <f t="shared" si="3"/>
        <v>0</v>
      </c>
      <c r="X76" s="53">
        <v>0</v>
      </c>
      <c r="Y76" s="51"/>
    </row>
    <row r="77" spans="1:25" s="10" customFormat="1" ht="24.75" customHeight="1">
      <c r="A77" s="95" t="s">
        <v>52</v>
      </c>
      <c r="B77" s="146" t="s">
        <v>183</v>
      </c>
      <c r="C77" s="93">
        <f>SUM(C78:C81)</f>
        <v>522</v>
      </c>
      <c r="D77" s="93">
        <f aca="true" t="shared" si="14" ref="D77:R77">SUM(D78:D81)</f>
        <v>295</v>
      </c>
      <c r="E77" s="93">
        <f t="shared" si="14"/>
        <v>227</v>
      </c>
      <c r="F77" s="93">
        <f t="shared" si="14"/>
        <v>6</v>
      </c>
      <c r="G77" s="93">
        <f t="shared" si="14"/>
        <v>0</v>
      </c>
      <c r="H77" s="93">
        <f t="shared" si="14"/>
        <v>516</v>
      </c>
      <c r="I77" s="93">
        <f t="shared" si="14"/>
        <v>415</v>
      </c>
      <c r="J77" s="93">
        <f t="shared" si="14"/>
        <v>226</v>
      </c>
      <c r="K77" s="93">
        <f t="shared" si="14"/>
        <v>12</v>
      </c>
      <c r="L77" s="93">
        <f t="shared" si="14"/>
        <v>175</v>
      </c>
      <c r="M77" s="93">
        <f t="shared" si="14"/>
        <v>0</v>
      </c>
      <c r="N77" s="93">
        <f t="shared" si="14"/>
        <v>2</v>
      </c>
      <c r="O77" s="93">
        <f t="shared" si="14"/>
        <v>0</v>
      </c>
      <c r="P77" s="93">
        <f t="shared" si="14"/>
        <v>0</v>
      </c>
      <c r="Q77" s="93">
        <f t="shared" si="14"/>
        <v>101</v>
      </c>
      <c r="R77" s="93">
        <f t="shared" si="14"/>
        <v>278</v>
      </c>
      <c r="S77" s="136">
        <f aca="true" t="shared" si="15" ref="S77:S91">(J77+K77)/I77</f>
        <v>0.5734939759036145</v>
      </c>
      <c r="T77" s="62" t="s">
        <v>8</v>
      </c>
      <c r="U77" s="68" t="s">
        <v>97</v>
      </c>
      <c r="V77" s="150" t="s">
        <v>197</v>
      </c>
      <c r="W77" s="69">
        <f t="shared" si="3"/>
        <v>0</v>
      </c>
      <c r="X77" s="53">
        <v>0</v>
      </c>
      <c r="Y77" s="51"/>
    </row>
    <row r="78" spans="1:25" s="10" customFormat="1" ht="24.75" customHeight="1">
      <c r="A78" s="95" t="s">
        <v>5</v>
      </c>
      <c r="B78" s="152" t="s">
        <v>86</v>
      </c>
      <c r="C78" s="153">
        <v>41</v>
      </c>
      <c r="D78" s="153">
        <v>22</v>
      </c>
      <c r="E78" s="153">
        <v>19</v>
      </c>
      <c r="F78" s="153">
        <v>0</v>
      </c>
      <c r="G78" s="153">
        <v>0</v>
      </c>
      <c r="H78" s="153">
        <v>41</v>
      </c>
      <c r="I78" s="153">
        <v>35</v>
      </c>
      <c r="J78" s="153">
        <v>21</v>
      </c>
      <c r="K78" s="153">
        <v>5</v>
      </c>
      <c r="L78" s="153">
        <v>9</v>
      </c>
      <c r="M78" s="153">
        <v>0</v>
      </c>
      <c r="N78" s="153">
        <v>0</v>
      </c>
      <c r="O78" s="153">
        <v>0</v>
      </c>
      <c r="P78" s="153">
        <v>0</v>
      </c>
      <c r="Q78" s="153">
        <v>6</v>
      </c>
      <c r="R78" s="153">
        <v>15</v>
      </c>
      <c r="S78" s="136">
        <f t="shared" si="15"/>
        <v>0.7428571428571429</v>
      </c>
      <c r="T78" s="62" t="s">
        <v>19</v>
      </c>
      <c r="U78" s="68" t="s">
        <v>83</v>
      </c>
      <c r="V78" s="113"/>
      <c r="W78" s="69">
        <f t="shared" si="3"/>
        <v>22</v>
      </c>
      <c r="X78" s="53"/>
      <c r="Y78" s="51"/>
    </row>
    <row r="79" spans="1:25" s="10" customFormat="1" ht="24.75" customHeight="1">
      <c r="A79" s="96">
        <v>2</v>
      </c>
      <c r="B79" s="152" t="s">
        <v>75</v>
      </c>
      <c r="C79" s="153">
        <v>163</v>
      </c>
      <c r="D79" s="153">
        <v>86</v>
      </c>
      <c r="E79" s="153">
        <v>77</v>
      </c>
      <c r="F79" s="153">
        <v>0</v>
      </c>
      <c r="G79" s="153">
        <v>0</v>
      </c>
      <c r="H79" s="153">
        <v>163</v>
      </c>
      <c r="I79" s="153">
        <v>142</v>
      </c>
      <c r="J79" s="153">
        <v>72</v>
      </c>
      <c r="K79" s="153">
        <v>1</v>
      </c>
      <c r="L79" s="153">
        <v>67</v>
      </c>
      <c r="M79" s="153">
        <v>0</v>
      </c>
      <c r="N79" s="153">
        <v>2</v>
      </c>
      <c r="O79" s="153">
        <v>0</v>
      </c>
      <c r="P79" s="153">
        <v>0</v>
      </c>
      <c r="Q79" s="153">
        <v>21</v>
      </c>
      <c r="R79" s="153">
        <v>90</v>
      </c>
      <c r="S79" s="136">
        <f t="shared" si="15"/>
        <v>0.5140845070422535</v>
      </c>
      <c r="T79" s="62"/>
      <c r="U79" s="68"/>
      <c r="V79" s="113"/>
      <c r="W79" s="69"/>
      <c r="X79" s="53"/>
      <c r="Y79" s="51"/>
    </row>
    <row r="80" spans="1:25" s="109" customFormat="1" ht="24.75" customHeight="1">
      <c r="A80" s="96" t="s">
        <v>7</v>
      </c>
      <c r="B80" s="152" t="s">
        <v>76</v>
      </c>
      <c r="C80" s="153">
        <v>183</v>
      </c>
      <c r="D80" s="153">
        <v>105</v>
      </c>
      <c r="E80" s="153">
        <v>78</v>
      </c>
      <c r="F80" s="153">
        <v>2</v>
      </c>
      <c r="G80" s="153">
        <v>0</v>
      </c>
      <c r="H80" s="153">
        <v>181</v>
      </c>
      <c r="I80" s="153">
        <v>131</v>
      </c>
      <c r="J80" s="153">
        <v>76</v>
      </c>
      <c r="K80" s="153">
        <v>5</v>
      </c>
      <c r="L80" s="153">
        <v>50</v>
      </c>
      <c r="M80" s="153">
        <v>0</v>
      </c>
      <c r="N80" s="153">
        <v>0</v>
      </c>
      <c r="O80" s="153">
        <v>0</v>
      </c>
      <c r="P80" s="153">
        <v>0</v>
      </c>
      <c r="Q80" s="153">
        <v>50</v>
      </c>
      <c r="R80" s="153">
        <v>100</v>
      </c>
      <c r="S80" s="136">
        <f t="shared" si="15"/>
        <v>0.6183206106870229</v>
      </c>
      <c r="T80" s="62" t="s">
        <v>52</v>
      </c>
      <c r="U80" s="67" t="s">
        <v>150</v>
      </c>
      <c r="V80" s="113"/>
      <c r="W80" s="69">
        <f aca="true" t="shared" si="16" ref="W80:W90">D80-V80</f>
        <v>105</v>
      </c>
      <c r="X80" s="53">
        <f>+C80-F80-G80-H80</f>
        <v>0</v>
      </c>
      <c r="Y80" s="51"/>
    </row>
    <row r="81" spans="1:25" s="5" customFormat="1" ht="24.75" customHeight="1">
      <c r="A81" s="96">
        <v>4</v>
      </c>
      <c r="B81" s="152" t="s">
        <v>124</v>
      </c>
      <c r="C81" s="153">
        <v>135</v>
      </c>
      <c r="D81" s="153">
        <v>82</v>
      </c>
      <c r="E81" s="153">
        <v>53</v>
      </c>
      <c r="F81" s="153">
        <v>4</v>
      </c>
      <c r="G81" s="153">
        <v>0</v>
      </c>
      <c r="H81" s="153">
        <v>131</v>
      </c>
      <c r="I81" s="153">
        <v>107</v>
      </c>
      <c r="J81" s="153">
        <v>57</v>
      </c>
      <c r="K81" s="153">
        <v>1</v>
      </c>
      <c r="L81" s="153">
        <v>49</v>
      </c>
      <c r="M81" s="153">
        <v>0</v>
      </c>
      <c r="N81" s="153">
        <v>0</v>
      </c>
      <c r="O81" s="153">
        <v>0</v>
      </c>
      <c r="P81" s="153">
        <v>0</v>
      </c>
      <c r="Q81" s="153">
        <v>24</v>
      </c>
      <c r="R81" s="153">
        <v>73</v>
      </c>
      <c r="S81" s="136">
        <f t="shared" si="15"/>
        <v>0.5420560747663551</v>
      </c>
      <c r="T81" s="62" t="s">
        <v>5</v>
      </c>
      <c r="U81" s="68" t="s">
        <v>60</v>
      </c>
      <c r="V81" s="113"/>
      <c r="W81" s="69">
        <f t="shared" si="16"/>
        <v>82</v>
      </c>
      <c r="X81" s="53"/>
      <c r="Y81" s="51"/>
    </row>
    <row r="82" spans="1:25" s="10" customFormat="1" ht="24.75" customHeight="1">
      <c r="A82" s="95" t="s">
        <v>53</v>
      </c>
      <c r="B82" s="146" t="s">
        <v>184</v>
      </c>
      <c r="C82" s="93">
        <f>SUM(C83:C86)</f>
        <v>324</v>
      </c>
      <c r="D82" s="93">
        <f aca="true" t="shared" si="17" ref="D82:R82">SUM(D83:D86)</f>
        <v>194</v>
      </c>
      <c r="E82" s="93">
        <f t="shared" si="17"/>
        <v>130</v>
      </c>
      <c r="F82" s="93">
        <f t="shared" si="17"/>
        <v>7</v>
      </c>
      <c r="G82" s="93">
        <f t="shared" si="17"/>
        <v>0</v>
      </c>
      <c r="H82" s="93">
        <f t="shared" si="17"/>
        <v>317</v>
      </c>
      <c r="I82" s="93">
        <f t="shared" si="17"/>
        <v>231</v>
      </c>
      <c r="J82" s="93">
        <f t="shared" si="17"/>
        <v>106</v>
      </c>
      <c r="K82" s="93">
        <f t="shared" si="17"/>
        <v>0</v>
      </c>
      <c r="L82" s="93">
        <f t="shared" si="17"/>
        <v>125</v>
      </c>
      <c r="M82" s="93">
        <f t="shared" si="17"/>
        <v>0</v>
      </c>
      <c r="N82" s="93">
        <f t="shared" si="17"/>
        <v>0</v>
      </c>
      <c r="O82" s="93">
        <f t="shared" si="17"/>
        <v>0</v>
      </c>
      <c r="P82" s="93">
        <f t="shared" si="17"/>
        <v>0</v>
      </c>
      <c r="Q82" s="93">
        <f t="shared" si="17"/>
        <v>86</v>
      </c>
      <c r="R82" s="93">
        <f t="shared" si="17"/>
        <v>211</v>
      </c>
      <c r="S82" s="136">
        <f t="shared" si="15"/>
        <v>0.4588744588744589</v>
      </c>
      <c r="T82" s="62" t="s">
        <v>6</v>
      </c>
      <c r="U82" s="68" t="s">
        <v>86</v>
      </c>
      <c r="V82" s="150" t="s">
        <v>207</v>
      </c>
      <c r="W82" s="69">
        <f t="shared" si="16"/>
        <v>0</v>
      </c>
      <c r="X82" s="53"/>
      <c r="Y82" s="51"/>
    </row>
    <row r="83" spans="1:25" s="10" customFormat="1" ht="24.75" customHeight="1">
      <c r="A83" s="96" t="s">
        <v>5</v>
      </c>
      <c r="B83" s="152" t="s">
        <v>128</v>
      </c>
      <c r="C83" s="153">
        <v>66</v>
      </c>
      <c r="D83" s="153">
        <v>44</v>
      </c>
      <c r="E83" s="153">
        <v>22</v>
      </c>
      <c r="F83" s="153">
        <v>4</v>
      </c>
      <c r="G83" s="153">
        <v>0</v>
      </c>
      <c r="H83" s="153">
        <v>62</v>
      </c>
      <c r="I83" s="153">
        <v>52</v>
      </c>
      <c r="J83" s="153">
        <v>11</v>
      </c>
      <c r="K83" s="153">
        <v>0</v>
      </c>
      <c r="L83" s="153">
        <v>41</v>
      </c>
      <c r="M83" s="153">
        <v>0</v>
      </c>
      <c r="N83" s="153">
        <v>0</v>
      </c>
      <c r="O83" s="153">
        <v>0</v>
      </c>
      <c r="P83" s="153">
        <v>0</v>
      </c>
      <c r="Q83" s="153">
        <v>10</v>
      </c>
      <c r="R83" s="153">
        <v>51</v>
      </c>
      <c r="S83" s="136">
        <f t="shared" si="15"/>
        <v>0.21153846153846154</v>
      </c>
      <c r="T83" s="62" t="s">
        <v>7</v>
      </c>
      <c r="U83" s="68" t="s">
        <v>87</v>
      </c>
      <c r="V83" s="113"/>
      <c r="W83" s="69">
        <f t="shared" si="16"/>
        <v>44</v>
      </c>
      <c r="X83" s="53"/>
      <c r="Y83" s="51"/>
    </row>
    <row r="84" spans="1:25" s="10" customFormat="1" ht="24.75" customHeight="1">
      <c r="A84" s="96" t="s">
        <v>6</v>
      </c>
      <c r="B84" s="152" t="s">
        <v>122</v>
      </c>
      <c r="C84" s="153">
        <v>84</v>
      </c>
      <c r="D84" s="153">
        <v>48</v>
      </c>
      <c r="E84" s="153">
        <v>36</v>
      </c>
      <c r="F84" s="153">
        <v>1</v>
      </c>
      <c r="G84" s="153">
        <v>0</v>
      </c>
      <c r="H84" s="153">
        <v>83</v>
      </c>
      <c r="I84" s="153">
        <v>58</v>
      </c>
      <c r="J84" s="153">
        <v>33</v>
      </c>
      <c r="K84" s="153">
        <v>0</v>
      </c>
      <c r="L84" s="153">
        <v>25</v>
      </c>
      <c r="M84" s="153">
        <v>0</v>
      </c>
      <c r="N84" s="153">
        <v>0</v>
      </c>
      <c r="O84" s="153">
        <v>0</v>
      </c>
      <c r="P84" s="153">
        <v>0</v>
      </c>
      <c r="Q84" s="153">
        <v>25</v>
      </c>
      <c r="R84" s="153">
        <v>50</v>
      </c>
      <c r="S84" s="136">
        <f t="shared" si="15"/>
        <v>0.5689655172413793</v>
      </c>
      <c r="T84" s="62"/>
      <c r="U84" s="68"/>
      <c r="V84" s="113"/>
      <c r="W84" s="69"/>
      <c r="X84" s="53"/>
      <c r="Y84" s="51"/>
    </row>
    <row r="85" spans="1:25" s="10" customFormat="1" ht="24.75" customHeight="1">
      <c r="A85" s="96" t="s">
        <v>7</v>
      </c>
      <c r="B85" s="152" t="s">
        <v>129</v>
      </c>
      <c r="C85" s="153">
        <v>78</v>
      </c>
      <c r="D85" s="153">
        <v>41</v>
      </c>
      <c r="E85" s="153">
        <v>37</v>
      </c>
      <c r="F85" s="153">
        <v>2</v>
      </c>
      <c r="G85" s="153">
        <v>0</v>
      </c>
      <c r="H85" s="153">
        <v>76</v>
      </c>
      <c r="I85" s="153">
        <v>54</v>
      </c>
      <c r="J85" s="153">
        <v>25</v>
      </c>
      <c r="K85" s="153">
        <v>0</v>
      </c>
      <c r="L85" s="153">
        <v>29</v>
      </c>
      <c r="M85" s="153">
        <v>0</v>
      </c>
      <c r="N85" s="153">
        <v>0</v>
      </c>
      <c r="O85" s="153">
        <v>0</v>
      </c>
      <c r="P85" s="153">
        <v>0</v>
      </c>
      <c r="Q85" s="153">
        <v>22</v>
      </c>
      <c r="R85" s="153">
        <v>51</v>
      </c>
      <c r="S85" s="136">
        <f t="shared" si="15"/>
        <v>0.46296296296296297</v>
      </c>
      <c r="T85" s="62" t="s">
        <v>8</v>
      </c>
      <c r="U85" s="68" t="s">
        <v>88</v>
      </c>
      <c r="V85" s="113"/>
      <c r="W85" s="69">
        <f t="shared" si="16"/>
        <v>41</v>
      </c>
      <c r="X85" s="53"/>
      <c r="Y85" s="51"/>
    </row>
    <row r="86" spans="1:25" s="109" customFormat="1" ht="24.75" customHeight="1">
      <c r="A86" s="96" t="s">
        <v>8</v>
      </c>
      <c r="B86" s="152" t="s">
        <v>130</v>
      </c>
      <c r="C86" s="153">
        <v>96</v>
      </c>
      <c r="D86" s="153">
        <v>61</v>
      </c>
      <c r="E86" s="153">
        <v>35</v>
      </c>
      <c r="F86" s="153">
        <v>0</v>
      </c>
      <c r="G86" s="153">
        <v>0</v>
      </c>
      <c r="H86" s="153">
        <v>96</v>
      </c>
      <c r="I86" s="153">
        <v>67</v>
      </c>
      <c r="J86" s="153">
        <v>37</v>
      </c>
      <c r="K86" s="153">
        <v>0</v>
      </c>
      <c r="L86" s="153">
        <v>30</v>
      </c>
      <c r="M86" s="153">
        <v>0</v>
      </c>
      <c r="N86" s="153">
        <v>0</v>
      </c>
      <c r="O86" s="153">
        <v>0</v>
      </c>
      <c r="P86" s="153">
        <v>0</v>
      </c>
      <c r="Q86" s="153">
        <v>29</v>
      </c>
      <c r="R86" s="153">
        <v>59</v>
      </c>
      <c r="S86" s="136">
        <f t="shared" si="15"/>
        <v>0.5522388059701493</v>
      </c>
      <c r="T86" s="62" t="s">
        <v>53</v>
      </c>
      <c r="U86" s="67" t="s">
        <v>151</v>
      </c>
      <c r="V86" s="113"/>
      <c r="W86" s="69">
        <f t="shared" si="16"/>
        <v>61</v>
      </c>
      <c r="X86" s="53">
        <f>+C86-F86-G86-H86</f>
        <v>0</v>
      </c>
      <c r="Y86" s="51">
        <f>C86-F86-G86-H86</f>
        <v>0</v>
      </c>
    </row>
    <row r="87" spans="1:25" s="5" customFormat="1" ht="24.75" customHeight="1">
      <c r="A87" s="95" t="s">
        <v>54</v>
      </c>
      <c r="B87" s="146" t="s">
        <v>185</v>
      </c>
      <c r="C87" s="93">
        <f>SUM(C88:C91)</f>
        <v>470</v>
      </c>
      <c r="D87" s="93">
        <f aca="true" t="shared" si="18" ref="D87:R87">SUM(D88:D91)</f>
        <v>193</v>
      </c>
      <c r="E87" s="93">
        <f t="shared" si="18"/>
        <v>277</v>
      </c>
      <c r="F87" s="93">
        <f t="shared" si="18"/>
        <v>4</v>
      </c>
      <c r="G87" s="93">
        <f t="shared" si="18"/>
        <v>0</v>
      </c>
      <c r="H87" s="93">
        <f t="shared" si="18"/>
        <v>466</v>
      </c>
      <c r="I87" s="93">
        <f t="shared" si="18"/>
        <v>342</v>
      </c>
      <c r="J87" s="93">
        <f t="shared" si="18"/>
        <v>249</v>
      </c>
      <c r="K87" s="93">
        <f t="shared" si="18"/>
        <v>3</v>
      </c>
      <c r="L87" s="93">
        <f t="shared" si="18"/>
        <v>90</v>
      </c>
      <c r="M87" s="93">
        <f t="shared" si="18"/>
        <v>0</v>
      </c>
      <c r="N87" s="93">
        <f t="shared" si="18"/>
        <v>0</v>
      </c>
      <c r="O87" s="93">
        <f t="shared" si="18"/>
        <v>0</v>
      </c>
      <c r="P87" s="93">
        <f t="shared" si="18"/>
        <v>0</v>
      </c>
      <c r="Q87" s="93">
        <f t="shared" si="18"/>
        <v>124</v>
      </c>
      <c r="R87" s="93">
        <f t="shared" si="18"/>
        <v>214</v>
      </c>
      <c r="S87" s="136">
        <f t="shared" si="15"/>
        <v>0.7368421052631579</v>
      </c>
      <c r="T87" s="62" t="s">
        <v>5</v>
      </c>
      <c r="U87" s="68" t="s">
        <v>89</v>
      </c>
      <c r="V87" s="113" t="s">
        <v>208</v>
      </c>
      <c r="W87" s="69">
        <f t="shared" si="16"/>
        <v>0</v>
      </c>
      <c r="X87" s="53">
        <v>0</v>
      </c>
      <c r="Y87" s="51"/>
    </row>
    <row r="88" spans="1:25" s="10" customFormat="1" ht="24.75" customHeight="1">
      <c r="A88" s="96" t="s">
        <v>5</v>
      </c>
      <c r="B88" s="152" t="s">
        <v>94</v>
      </c>
      <c r="C88" s="153">
        <v>104</v>
      </c>
      <c r="D88" s="153">
        <v>37</v>
      </c>
      <c r="E88" s="153">
        <v>67</v>
      </c>
      <c r="F88" s="153">
        <v>3</v>
      </c>
      <c r="G88" s="153">
        <v>0</v>
      </c>
      <c r="H88" s="153">
        <v>101</v>
      </c>
      <c r="I88" s="153">
        <v>78</v>
      </c>
      <c r="J88" s="153">
        <v>55</v>
      </c>
      <c r="K88" s="153">
        <v>0</v>
      </c>
      <c r="L88" s="153">
        <v>23</v>
      </c>
      <c r="M88" s="153">
        <v>0</v>
      </c>
      <c r="N88" s="153">
        <v>0</v>
      </c>
      <c r="O88" s="153">
        <v>0</v>
      </c>
      <c r="P88" s="153">
        <v>0</v>
      </c>
      <c r="Q88" s="153">
        <v>23</v>
      </c>
      <c r="R88" s="153">
        <v>46</v>
      </c>
      <c r="S88" s="136">
        <f t="shared" si="15"/>
        <v>0.7051282051282052</v>
      </c>
      <c r="T88" s="62" t="s">
        <v>6</v>
      </c>
      <c r="U88" s="68" t="s">
        <v>90</v>
      </c>
      <c r="V88" s="113"/>
      <c r="W88" s="69">
        <f t="shared" si="16"/>
        <v>37</v>
      </c>
      <c r="X88" s="53">
        <v>0</v>
      </c>
      <c r="Y88" s="51"/>
    </row>
    <row r="89" spans="1:25" s="10" customFormat="1" ht="24.75" customHeight="1">
      <c r="A89" s="96" t="s">
        <v>6</v>
      </c>
      <c r="B89" s="152" t="s">
        <v>115</v>
      </c>
      <c r="C89" s="153">
        <v>118</v>
      </c>
      <c r="D89" s="153">
        <v>40</v>
      </c>
      <c r="E89" s="153">
        <v>78</v>
      </c>
      <c r="F89" s="153">
        <v>0</v>
      </c>
      <c r="G89" s="153">
        <v>0</v>
      </c>
      <c r="H89" s="153">
        <v>118</v>
      </c>
      <c r="I89" s="153">
        <v>90</v>
      </c>
      <c r="J89" s="153">
        <v>73</v>
      </c>
      <c r="K89" s="153">
        <v>3</v>
      </c>
      <c r="L89" s="153">
        <v>14</v>
      </c>
      <c r="M89" s="153">
        <v>0</v>
      </c>
      <c r="N89" s="153">
        <v>0</v>
      </c>
      <c r="O89" s="153">
        <v>0</v>
      </c>
      <c r="P89" s="153">
        <v>0</v>
      </c>
      <c r="Q89" s="153">
        <v>28</v>
      </c>
      <c r="R89" s="153">
        <v>42</v>
      </c>
      <c r="S89" s="136">
        <f t="shared" si="15"/>
        <v>0.8444444444444444</v>
      </c>
      <c r="T89" s="62" t="s">
        <v>7</v>
      </c>
      <c r="U89" s="68" t="s">
        <v>91</v>
      </c>
      <c r="V89" s="113"/>
      <c r="W89" s="69">
        <f t="shared" si="16"/>
        <v>40</v>
      </c>
      <c r="X89" s="53">
        <v>0</v>
      </c>
      <c r="Y89" s="51"/>
    </row>
    <row r="90" spans="1:25" s="10" customFormat="1" ht="24.75" customHeight="1">
      <c r="A90" s="96" t="s">
        <v>7</v>
      </c>
      <c r="B90" s="152" t="s">
        <v>78</v>
      </c>
      <c r="C90" s="153">
        <v>113</v>
      </c>
      <c r="D90" s="153">
        <v>51</v>
      </c>
      <c r="E90" s="153">
        <v>62</v>
      </c>
      <c r="F90" s="153">
        <v>0</v>
      </c>
      <c r="G90" s="153">
        <v>0</v>
      </c>
      <c r="H90" s="153">
        <v>113</v>
      </c>
      <c r="I90" s="153">
        <v>81</v>
      </c>
      <c r="J90" s="153">
        <v>55</v>
      </c>
      <c r="K90" s="153">
        <v>0</v>
      </c>
      <c r="L90" s="153">
        <v>26</v>
      </c>
      <c r="M90" s="153">
        <v>0</v>
      </c>
      <c r="N90" s="153">
        <v>0</v>
      </c>
      <c r="O90" s="153">
        <v>0</v>
      </c>
      <c r="P90" s="153">
        <v>0</v>
      </c>
      <c r="Q90" s="153">
        <v>32</v>
      </c>
      <c r="R90" s="153">
        <v>58</v>
      </c>
      <c r="S90" s="136">
        <f t="shared" si="15"/>
        <v>0.6790123456790124</v>
      </c>
      <c r="T90" s="62" t="s">
        <v>8</v>
      </c>
      <c r="U90" s="68" t="s">
        <v>92</v>
      </c>
      <c r="V90" s="113"/>
      <c r="W90" s="69">
        <f t="shared" si="16"/>
        <v>51</v>
      </c>
      <c r="X90" s="53">
        <v>0</v>
      </c>
      <c r="Y90" s="51"/>
    </row>
    <row r="91" spans="1:25" ht="24.75" customHeight="1">
      <c r="A91" s="96" t="s">
        <v>8</v>
      </c>
      <c r="B91" s="152" t="s">
        <v>79</v>
      </c>
      <c r="C91" s="153">
        <v>135</v>
      </c>
      <c r="D91" s="153">
        <v>65</v>
      </c>
      <c r="E91" s="153">
        <v>70</v>
      </c>
      <c r="F91" s="153">
        <v>1</v>
      </c>
      <c r="G91" s="153">
        <v>0</v>
      </c>
      <c r="H91" s="153">
        <v>134</v>
      </c>
      <c r="I91" s="153">
        <v>93</v>
      </c>
      <c r="J91" s="153">
        <v>66</v>
      </c>
      <c r="K91" s="153">
        <v>0</v>
      </c>
      <c r="L91" s="153">
        <v>27</v>
      </c>
      <c r="M91" s="153">
        <v>0</v>
      </c>
      <c r="N91" s="153">
        <v>0</v>
      </c>
      <c r="O91" s="153">
        <v>0</v>
      </c>
      <c r="P91" s="153">
        <v>0</v>
      </c>
      <c r="Q91" s="153">
        <v>41</v>
      </c>
      <c r="R91" s="153">
        <v>68</v>
      </c>
      <c r="S91" s="136">
        <f t="shared" si="15"/>
        <v>0.7096774193548387</v>
      </c>
      <c r="T91" s="32"/>
      <c r="U91" s="32"/>
      <c r="V91" s="32"/>
      <c r="W91" s="32"/>
      <c r="X91" s="32"/>
      <c r="Y91" s="51">
        <f aca="true" t="shared" si="19" ref="Y91:Y101">C91-F91-G91-H91</f>
        <v>0</v>
      </c>
    </row>
    <row r="92" spans="2:25" ht="18.75">
      <c r="B92" s="142"/>
      <c r="C92" s="180"/>
      <c r="D92" s="180"/>
      <c r="E92" s="180"/>
      <c r="F92" s="142"/>
      <c r="G92" s="142"/>
      <c r="H92" s="142"/>
      <c r="I92" s="143"/>
      <c r="J92" s="143"/>
      <c r="K92" s="143"/>
      <c r="L92" s="180" t="s">
        <v>214</v>
      </c>
      <c r="M92" s="180"/>
      <c r="N92" s="180"/>
      <c r="O92" s="180"/>
      <c r="P92" s="180"/>
      <c r="Q92" s="180"/>
      <c r="R92" s="144"/>
      <c r="S92" s="142"/>
      <c r="Y92" s="87">
        <f t="shared" si="19"/>
        <v>0</v>
      </c>
    </row>
    <row r="93" spans="3:25" ht="20.25" customHeight="1">
      <c r="C93" s="4"/>
      <c r="D93" s="4"/>
      <c r="E93" s="82"/>
      <c r="F93" s="82"/>
      <c r="G93" s="82"/>
      <c r="H93" s="82"/>
      <c r="I93" s="4"/>
      <c r="J93" s="4"/>
      <c r="K93" s="4"/>
      <c r="L93" s="178" t="s">
        <v>155</v>
      </c>
      <c r="M93" s="178"/>
      <c r="N93" s="178"/>
      <c r="O93" s="178"/>
      <c r="P93" s="178"/>
      <c r="Q93" s="178"/>
      <c r="R93" s="1"/>
      <c r="Y93" s="87">
        <f t="shared" si="19"/>
        <v>0</v>
      </c>
    </row>
    <row r="94" spans="3:25" ht="20.25" customHeight="1">
      <c r="C94" s="178" t="s">
        <v>16</v>
      </c>
      <c r="D94" s="178"/>
      <c r="E94" s="178"/>
      <c r="F94" s="82"/>
      <c r="G94" s="82"/>
      <c r="H94" s="82"/>
      <c r="I94" s="4"/>
      <c r="J94" s="4"/>
      <c r="K94" s="4"/>
      <c r="L94" s="178" t="s">
        <v>121</v>
      </c>
      <c r="M94" s="178"/>
      <c r="N94" s="178"/>
      <c r="O94" s="178"/>
      <c r="P94" s="178"/>
      <c r="Q94" s="178"/>
      <c r="R94" s="1"/>
      <c r="Y94" s="87"/>
    </row>
    <row r="95" spans="3:25" ht="20.25" customHeight="1">
      <c r="C95" s="4"/>
      <c r="D95" s="4"/>
      <c r="E95" s="82"/>
      <c r="F95" s="82"/>
      <c r="G95" s="82"/>
      <c r="H95" s="82"/>
      <c r="I95" s="4"/>
      <c r="J95" s="4"/>
      <c r="K95" s="4"/>
      <c r="L95" s="83"/>
      <c r="M95" s="83"/>
      <c r="N95" s="83"/>
      <c r="O95" s="83"/>
      <c r="P95" s="83"/>
      <c r="Q95" s="83"/>
      <c r="R95" s="1"/>
      <c r="Y95" s="87"/>
    </row>
    <row r="96" spans="3:25" ht="20.25" customHeight="1">
      <c r="C96" s="4"/>
      <c r="D96" s="4"/>
      <c r="E96" s="82"/>
      <c r="F96" s="82"/>
      <c r="G96" s="82"/>
      <c r="H96" s="82"/>
      <c r="I96" s="4"/>
      <c r="J96" s="4"/>
      <c r="K96" s="4"/>
      <c r="L96" s="83"/>
      <c r="M96" s="83"/>
      <c r="N96" s="83"/>
      <c r="O96" s="83"/>
      <c r="P96" s="83"/>
      <c r="Q96" s="83"/>
      <c r="R96" s="1"/>
      <c r="Y96" s="87"/>
    </row>
    <row r="97" spans="3:25" ht="20.25" customHeight="1">
      <c r="C97" s="4"/>
      <c r="D97" s="4"/>
      <c r="E97" s="82"/>
      <c r="F97" s="82"/>
      <c r="G97" s="82"/>
      <c r="H97" s="82"/>
      <c r="I97" s="4"/>
      <c r="J97" s="4"/>
      <c r="K97" s="4"/>
      <c r="L97" s="83"/>
      <c r="M97" s="83"/>
      <c r="N97" s="83"/>
      <c r="O97" s="83"/>
      <c r="P97" s="83"/>
      <c r="Q97" s="83"/>
      <c r="R97" s="1"/>
      <c r="Y97" s="87"/>
    </row>
    <row r="98" spans="3:25" ht="23.25">
      <c r="C98" s="177" t="s">
        <v>213</v>
      </c>
      <c r="D98" s="177"/>
      <c r="E98" s="177"/>
      <c r="F98" s="85"/>
      <c r="G98" s="85"/>
      <c r="H98" s="85"/>
      <c r="I98" s="86"/>
      <c r="J98" s="86"/>
      <c r="K98" s="86"/>
      <c r="L98" s="177" t="s">
        <v>108</v>
      </c>
      <c r="M98" s="177"/>
      <c r="N98" s="177"/>
      <c r="O98" s="177"/>
      <c r="P98" s="177"/>
      <c r="Q98" s="177"/>
      <c r="R98" s="1"/>
      <c r="Y98" s="87"/>
    </row>
    <row r="99" ht="15.75">
      <c r="Y99" s="87">
        <f t="shared" si="19"/>
        <v>0</v>
      </c>
    </row>
    <row r="100" spans="4:25" ht="15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Y100" s="87">
        <f t="shared" si="19"/>
        <v>0</v>
      </c>
    </row>
    <row r="101" spans="3:25" ht="15.75">
      <c r="C101" s="3">
        <f aca="true" t="shared" si="20" ref="C101:C110">C11-D11-E11</f>
        <v>0</v>
      </c>
      <c r="G101" s="2">
        <f aca="true" t="shared" si="21" ref="G101:G110">H11-I11-Q11</f>
        <v>0</v>
      </c>
      <c r="H101" s="2">
        <f aca="true" t="shared" si="22" ref="H101:H110">C11-F11-G11-H11</f>
        <v>0</v>
      </c>
      <c r="I101" s="2">
        <f aca="true" t="shared" si="23" ref="I101:I110">I11-J11-K11-L11-M11-N11-O11-P11</f>
        <v>0</v>
      </c>
      <c r="R101" s="2">
        <f aca="true" t="shared" si="24" ref="R101:R110">R11-Q11-P11-O11-N11-M11-L11</f>
        <v>0</v>
      </c>
      <c r="Y101" s="87">
        <f t="shared" si="19"/>
        <v>0</v>
      </c>
    </row>
    <row r="102" spans="3:18" ht="15.75">
      <c r="C102" s="3">
        <f t="shared" si="20"/>
        <v>0</v>
      </c>
      <c r="G102" s="2">
        <f t="shared" si="21"/>
        <v>0</v>
      </c>
      <c r="H102" s="2">
        <f t="shared" si="22"/>
        <v>0</v>
      </c>
      <c r="I102" s="2">
        <f t="shared" si="23"/>
        <v>0</v>
      </c>
      <c r="R102" s="2">
        <f t="shared" si="24"/>
        <v>0</v>
      </c>
    </row>
    <row r="103" spans="3:18" ht="15.75">
      <c r="C103" s="3">
        <f t="shared" si="20"/>
        <v>0</v>
      </c>
      <c r="G103" s="2">
        <f t="shared" si="21"/>
        <v>0</v>
      </c>
      <c r="H103" s="2">
        <f t="shared" si="22"/>
        <v>0</v>
      </c>
      <c r="I103" s="2">
        <f t="shared" si="23"/>
        <v>0</v>
      </c>
      <c r="R103" s="2">
        <f t="shared" si="24"/>
        <v>0</v>
      </c>
    </row>
    <row r="104" spans="3:18" ht="15.75">
      <c r="C104" s="3">
        <f t="shared" si="20"/>
        <v>0</v>
      </c>
      <c r="G104" s="2">
        <f t="shared" si="21"/>
        <v>0</v>
      </c>
      <c r="H104" s="2">
        <f t="shared" si="22"/>
        <v>0</v>
      </c>
      <c r="I104" s="2">
        <f t="shared" si="23"/>
        <v>0</v>
      </c>
      <c r="R104" s="2">
        <f t="shared" si="24"/>
        <v>0</v>
      </c>
    </row>
    <row r="105" spans="3:18" ht="15.75">
      <c r="C105" s="3">
        <f t="shared" si="20"/>
        <v>0</v>
      </c>
      <c r="G105" s="2">
        <f t="shared" si="21"/>
        <v>0</v>
      </c>
      <c r="H105" s="2">
        <f t="shared" si="22"/>
        <v>0</v>
      </c>
      <c r="I105" s="2">
        <f t="shared" si="23"/>
        <v>0</v>
      </c>
      <c r="R105" s="2">
        <f t="shared" si="24"/>
        <v>0</v>
      </c>
    </row>
    <row r="106" spans="3:18" ht="15.75">
      <c r="C106" s="3">
        <f t="shared" si="20"/>
        <v>0</v>
      </c>
      <c r="G106" s="2">
        <f t="shared" si="21"/>
        <v>0</v>
      </c>
      <c r="H106" s="2">
        <f t="shared" si="22"/>
        <v>0</v>
      </c>
      <c r="I106" s="2">
        <f t="shared" si="23"/>
        <v>0</v>
      </c>
      <c r="R106" s="2">
        <f t="shared" si="24"/>
        <v>0</v>
      </c>
    </row>
    <row r="107" spans="3:18" ht="15.75">
      <c r="C107" s="3">
        <f t="shared" si="20"/>
        <v>0</v>
      </c>
      <c r="G107" s="2">
        <f t="shared" si="21"/>
        <v>0</v>
      </c>
      <c r="H107" s="2">
        <f t="shared" si="22"/>
        <v>0</v>
      </c>
      <c r="I107" s="2">
        <f t="shared" si="23"/>
        <v>0</v>
      </c>
      <c r="R107" s="2">
        <f t="shared" si="24"/>
        <v>0</v>
      </c>
    </row>
    <row r="108" spans="3:18" ht="15.75">
      <c r="C108" s="3">
        <f t="shared" si="20"/>
        <v>0</v>
      </c>
      <c r="G108" s="2">
        <f t="shared" si="21"/>
        <v>0</v>
      </c>
      <c r="H108" s="2">
        <f t="shared" si="22"/>
        <v>0</v>
      </c>
      <c r="I108" s="2">
        <f t="shared" si="23"/>
        <v>0</v>
      </c>
      <c r="R108" s="2">
        <f t="shared" si="24"/>
        <v>0</v>
      </c>
    </row>
    <row r="109" spans="3:18" ht="15.75">
      <c r="C109" s="3">
        <f t="shared" si="20"/>
        <v>0</v>
      </c>
      <c r="G109" s="2">
        <f t="shared" si="21"/>
        <v>0</v>
      </c>
      <c r="H109" s="2">
        <f t="shared" si="22"/>
        <v>0</v>
      </c>
      <c r="I109" s="2">
        <f t="shared" si="23"/>
        <v>0</v>
      </c>
      <c r="R109" s="2">
        <f t="shared" si="24"/>
        <v>0</v>
      </c>
    </row>
    <row r="110" spans="3:18" ht="15.75">
      <c r="C110" s="3">
        <f t="shared" si="20"/>
        <v>0</v>
      </c>
      <c r="G110" s="2">
        <f t="shared" si="21"/>
        <v>0</v>
      </c>
      <c r="H110" s="2">
        <f t="shared" si="22"/>
        <v>0</v>
      </c>
      <c r="I110" s="2">
        <f t="shared" si="23"/>
        <v>0</v>
      </c>
      <c r="R110" s="2">
        <f t="shared" si="24"/>
        <v>0</v>
      </c>
    </row>
    <row r="111" spans="3:18" ht="15.75">
      <c r="C111" s="3">
        <f>C22-D22-E22</f>
        <v>0</v>
      </c>
      <c r="G111" s="2">
        <f>H22-I22-Q22</f>
        <v>0</v>
      </c>
      <c r="H111" s="2">
        <f>C22-F22-G22-H22</f>
        <v>0</v>
      </c>
      <c r="I111" s="2">
        <f>I22-J22-K22-L22-M22-N22-O22-P22</f>
        <v>0</v>
      </c>
      <c r="R111" s="2">
        <f>R22-Q22-P22-O22-N22-M22-L22</f>
        <v>0</v>
      </c>
    </row>
    <row r="112" spans="3:18" ht="15.75">
      <c r="C112" s="3">
        <f>C23-D23-E23</f>
        <v>0</v>
      </c>
      <c r="G112" s="2">
        <f>H23-I23-Q23</f>
        <v>0</v>
      </c>
      <c r="H112" s="2">
        <f>C23-F23-G23-H23</f>
        <v>0</v>
      </c>
      <c r="I112" s="2">
        <f>I23-J23-K23-L23-M23-N23-O23-P23</f>
        <v>0</v>
      </c>
      <c r="R112" s="2">
        <f>R23-Q23-P23-O23-N23-M23-L23</f>
        <v>0</v>
      </c>
    </row>
    <row r="113" spans="3:18" ht="15.75">
      <c r="C113" s="3">
        <f aca="true" t="shared" si="25" ref="C113:C153">C23-D23-E23</f>
        <v>0</v>
      </c>
      <c r="G113" s="2">
        <f aca="true" t="shared" si="26" ref="G113:G153">H23-I23-Q23</f>
        <v>0</v>
      </c>
      <c r="H113" s="2">
        <f aca="true" t="shared" si="27" ref="H113:H153">C23-F23-G23-H23</f>
        <v>0</v>
      </c>
      <c r="I113" s="2">
        <f>I24-J24-K24-L24-M24-N24-O24-P24</f>
        <v>0</v>
      </c>
      <c r="R113" s="2">
        <f aca="true" t="shared" si="28" ref="R113:R153">R23-Q23-P23-O23-N23-M23-L23</f>
        <v>0</v>
      </c>
    </row>
    <row r="114" spans="3:18" ht="15.75">
      <c r="C114" s="3">
        <f t="shared" si="25"/>
        <v>0</v>
      </c>
      <c r="G114" s="2">
        <f t="shared" si="26"/>
        <v>0</v>
      </c>
      <c r="H114" s="2">
        <f t="shared" si="27"/>
        <v>0</v>
      </c>
      <c r="I114" s="2">
        <f aca="true" t="shared" si="29" ref="I114:I153">I24-J24-K24-L24-M24-N24-O24-P24</f>
        <v>0</v>
      </c>
      <c r="R114" s="2">
        <f t="shared" si="28"/>
        <v>0</v>
      </c>
    </row>
    <row r="115" spans="3:18" ht="15.75">
      <c r="C115" s="3">
        <f t="shared" si="25"/>
        <v>0</v>
      </c>
      <c r="G115" s="2">
        <f t="shared" si="26"/>
        <v>0</v>
      </c>
      <c r="H115" s="2">
        <f t="shared" si="27"/>
        <v>0</v>
      </c>
      <c r="I115" s="2">
        <f t="shared" si="29"/>
        <v>0</v>
      </c>
      <c r="R115" s="2">
        <f t="shared" si="28"/>
        <v>0</v>
      </c>
    </row>
    <row r="116" spans="3:18" ht="15.75">
      <c r="C116" s="3">
        <f t="shared" si="25"/>
        <v>0</v>
      </c>
      <c r="G116" s="2">
        <f t="shared" si="26"/>
        <v>0</v>
      </c>
      <c r="H116" s="2">
        <f t="shared" si="27"/>
        <v>0</v>
      </c>
      <c r="I116" s="2">
        <f t="shared" si="29"/>
        <v>0</v>
      </c>
      <c r="R116" s="2">
        <f t="shared" si="28"/>
        <v>0</v>
      </c>
    </row>
    <row r="117" spans="3:18" ht="15.75">
      <c r="C117" s="3">
        <f t="shared" si="25"/>
        <v>0</v>
      </c>
      <c r="G117" s="2">
        <f t="shared" si="26"/>
        <v>0</v>
      </c>
      <c r="H117" s="2">
        <f t="shared" si="27"/>
        <v>0</v>
      </c>
      <c r="I117" s="2">
        <f t="shared" si="29"/>
        <v>0</v>
      </c>
      <c r="R117" s="2">
        <f t="shared" si="28"/>
        <v>0</v>
      </c>
    </row>
    <row r="118" spans="3:18" ht="15.75">
      <c r="C118" s="3">
        <f t="shared" si="25"/>
        <v>0</v>
      </c>
      <c r="G118" s="2">
        <f t="shared" si="26"/>
        <v>0</v>
      </c>
      <c r="H118" s="2">
        <f t="shared" si="27"/>
        <v>0</v>
      </c>
      <c r="I118" s="2">
        <f t="shared" si="29"/>
        <v>0</v>
      </c>
      <c r="R118" s="2">
        <f t="shared" si="28"/>
        <v>0</v>
      </c>
    </row>
    <row r="119" spans="3:18" ht="15.75">
      <c r="C119" s="3">
        <f t="shared" si="25"/>
        <v>0</v>
      </c>
      <c r="G119" s="2">
        <f t="shared" si="26"/>
        <v>0</v>
      </c>
      <c r="H119" s="2">
        <f t="shared" si="27"/>
        <v>0</v>
      </c>
      <c r="I119" s="2">
        <f t="shared" si="29"/>
        <v>0</v>
      </c>
      <c r="R119" s="2">
        <f t="shared" si="28"/>
        <v>0</v>
      </c>
    </row>
    <row r="120" spans="3:18" ht="15.75">
      <c r="C120" s="3">
        <f t="shared" si="25"/>
        <v>0</v>
      </c>
      <c r="G120" s="2">
        <f t="shared" si="26"/>
        <v>0</v>
      </c>
      <c r="H120" s="2">
        <f t="shared" si="27"/>
        <v>0</v>
      </c>
      <c r="I120" s="2">
        <f t="shared" si="29"/>
        <v>0</v>
      </c>
      <c r="R120" s="2">
        <f t="shared" si="28"/>
        <v>0</v>
      </c>
    </row>
    <row r="121" spans="3:18" ht="15.75">
      <c r="C121" s="3">
        <f t="shared" si="25"/>
        <v>0</v>
      </c>
      <c r="G121" s="2">
        <f t="shared" si="26"/>
        <v>0</v>
      </c>
      <c r="H121" s="2">
        <f t="shared" si="27"/>
        <v>0</v>
      </c>
      <c r="I121" s="2">
        <f t="shared" si="29"/>
        <v>0</v>
      </c>
      <c r="R121" s="2">
        <f t="shared" si="28"/>
        <v>0</v>
      </c>
    </row>
    <row r="122" spans="3:18" ht="15.75">
      <c r="C122" s="3">
        <f t="shared" si="25"/>
        <v>0</v>
      </c>
      <c r="G122" s="2">
        <f t="shared" si="26"/>
        <v>0</v>
      </c>
      <c r="H122" s="2">
        <f t="shared" si="27"/>
        <v>0</v>
      </c>
      <c r="I122" s="2">
        <f t="shared" si="29"/>
        <v>0</v>
      </c>
      <c r="R122" s="2">
        <f t="shared" si="28"/>
        <v>0</v>
      </c>
    </row>
    <row r="123" spans="3:18" ht="15.75">
      <c r="C123" s="3">
        <f t="shared" si="25"/>
        <v>0</v>
      </c>
      <c r="G123" s="2">
        <f t="shared" si="26"/>
        <v>0</v>
      </c>
      <c r="H123" s="2">
        <f t="shared" si="27"/>
        <v>0</v>
      </c>
      <c r="I123" s="2">
        <f t="shared" si="29"/>
        <v>0</v>
      </c>
      <c r="R123" s="2">
        <f t="shared" si="28"/>
        <v>0</v>
      </c>
    </row>
    <row r="124" spans="3:18" ht="15.75">
      <c r="C124" s="3">
        <f t="shared" si="25"/>
        <v>0</v>
      </c>
      <c r="G124" s="2">
        <f t="shared" si="26"/>
        <v>0</v>
      </c>
      <c r="H124" s="2">
        <f t="shared" si="27"/>
        <v>0</v>
      </c>
      <c r="I124" s="2">
        <f t="shared" si="29"/>
        <v>0</v>
      </c>
      <c r="R124" s="2">
        <f t="shared" si="28"/>
        <v>0</v>
      </c>
    </row>
    <row r="125" spans="3:18" ht="15.75">
      <c r="C125" s="3">
        <f t="shared" si="25"/>
        <v>0</v>
      </c>
      <c r="G125" s="2">
        <f t="shared" si="26"/>
        <v>0</v>
      </c>
      <c r="H125" s="2">
        <f t="shared" si="27"/>
        <v>0</v>
      </c>
      <c r="I125" s="2">
        <f t="shared" si="29"/>
        <v>0</v>
      </c>
      <c r="R125" s="2">
        <f t="shared" si="28"/>
        <v>0</v>
      </c>
    </row>
    <row r="126" spans="3:18" ht="15.75">
      <c r="C126" s="3">
        <f t="shared" si="25"/>
        <v>0</v>
      </c>
      <c r="G126" s="2">
        <f t="shared" si="26"/>
        <v>0</v>
      </c>
      <c r="H126" s="2">
        <f t="shared" si="27"/>
        <v>0</v>
      </c>
      <c r="I126" s="2">
        <f t="shared" si="29"/>
        <v>0</v>
      </c>
      <c r="R126" s="2">
        <f t="shared" si="28"/>
        <v>0</v>
      </c>
    </row>
    <row r="127" spans="3:18" ht="15.75">
      <c r="C127" s="3">
        <f t="shared" si="25"/>
        <v>0</v>
      </c>
      <c r="G127" s="2">
        <f t="shared" si="26"/>
        <v>0</v>
      </c>
      <c r="H127" s="2">
        <f t="shared" si="27"/>
        <v>0</v>
      </c>
      <c r="I127" s="2">
        <f t="shared" si="29"/>
        <v>0</v>
      </c>
      <c r="R127" s="2">
        <f t="shared" si="28"/>
        <v>0</v>
      </c>
    </row>
    <row r="128" spans="3:18" ht="15.75">
      <c r="C128" s="3">
        <f t="shared" si="25"/>
        <v>0</v>
      </c>
      <c r="G128" s="2">
        <f t="shared" si="26"/>
        <v>0</v>
      </c>
      <c r="H128" s="2">
        <f t="shared" si="27"/>
        <v>0</v>
      </c>
      <c r="I128" s="2">
        <f t="shared" si="29"/>
        <v>0</v>
      </c>
      <c r="R128" s="2">
        <f t="shared" si="28"/>
        <v>0</v>
      </c>
    </row>
    <row r="129" spans="3:18" ht="15.75">
      <c r="C129" s="3">
        <f t="shared" si="25"/>
        <v>0</v>
      </c>
      <c r="G129" s="2">
        <f t="shared" si="26"/>
        <v>0</v>
      </c>
      <c r="H129" s="2">
        <f t="shared" si="27"/>
        <v>0</v>
      </c>
      <c r="I129" s="2">
        <f t="shared" si="29"/>
        <v>0</v>
      </c>
      <c r="R129" s="2">
        <f t="shared" si="28"/>
        <v>0</v>
      </c>
    </row>
    <row r="130" spans="3:18" ht="15.75">
      <c r="C130" s="3">
        <f t="shared" si="25"/>
        <v>0</v>
      </c>
      <c r="G130" s="2">
        <f t="shared" si="26"/>
        <v>0</v>
      </c>
      <c r="H130" s="2">
        <f t="shared" si="27"/>
        <v>0</v>
      </c>
      <c r="I130" s="2">
        <f t="shared" si="29"/>
        <v>0</v>
      </c>
      <c r="R130" s="2">
        <f t="shared" si="28"/>
        <v>0</v>
      </c>
    </row>
    <row r="131" spans="3:18" ht="15.75">
      <c r="C131" s="3">
        <f t="shared" si="25"/>
        <v>0</v>
      </c>
      <c r="G131" s="2">
        <f t="shared" si="26"/>
        <v>0</v>
      </c>
      <c r="H131" s="2">
        <f t="shared" si="27"/>
        <v>0</v>
      </c>
      <c r="I131" s="2">
        <f t="shared" si="29"/>
        <v>0</v>
      </c>
      <c r="R131" s="2">
        <f t="shared" si="28"/>
        <v>0</v>
      </c>
    </row>
    <row r="132" spans="3:18" ht="15.75">
      <c r="C132" s="3">
        <f t="shared" si="25"/>
        <v>0</v>
      </c>
      <c r="G132" s="2">
        <f t="shared" si="26"/>
        <v>0</v>
      </c>
      <c r="H132" s="2">
        <f t="shared" si="27"/>
        <v>0</v>
      </c>
      <c r="I132" s="2">
        <f t="shared" si="29"/>
        <v>0</v>
      </c>
      <c r="R132" s="2">
        <f t="shared" si="28"/>
        <v>0</v>
      </c>
    </row>
    <row r="133" spans="3:18" ht="15.75">
      <c r="C133" s="3">
        <f t="shared" si="25"/>
        <v>0</v>
      </c>
      <c r="G133" s="2">
        <f t="shared" si="26"/>
        <v>0</v>
      </c>
      <c r="H133" s="2">
        <f t="shared" si="27"/>
        <v>0</v>
      </c>
      <c r="I133" s="2">
        <f t="shared" si="29"/>
        <v>0</v>
      </c>
      <c r="R133" s="2">
        <f t="shared" si="28"/>
        <v>0</v>
      </c>
    </row>
    <row r="134" spans="3:18" ht="15.75">
      <c r="C134" s="3">
        <f t="shared" si="25"/>
        <v>0</v>
      </c>
      <c r="G134" s="2">
        <f t="shared" si="26"/>
        <v>0</v>
      </c>
      <c r="H134" s="2">
        <f t="shared" si="27"/>
        <v>0</v>
      </c>
      <c r="I134" s="2">
        <f t="shared" si="29"/>
        <v>0</v>
      </c>
      <c r="R134" s="2">
        <f t="shared" si="28"/>
        <v>0</v>
      </c>
    </row>
    <row r="135" spans="3:18" ht="15.75">
      <c r="C135" s="3">
        <f t="shared" si="25"/>
        <v>0</v>
      </c>
      <c r="G135" s="2">
        <f t="shared" si="26"/>
        <v>0</v>
      </c>
      <c r="H135" s="2">
        <f t="shared" si="27"/>
        <v>0</v>
      </c>
      <c r="I135" s="2">
        <f t="shared" si="29"/>
        <v>0</v>
      </c>
      <c r="R135" s="2">
        <f t="shared" si="28"/>
        <v>0</v>
      </c>
    </row>
    <row r="136" spans="3:18" ht="15.75">
      <c r="C136" s="3">
        <f t="shared" si="25"/>
        <v>0</v>
      </c>
      <c r="G136" s="2">
        <f t="shared" si="26"/>
        <v>0</v>
      </c>
      <c r="H136" s="2">
        <f t="shared" si="27"/>
        <v>0</v>
      </c>
      <c r="I136" s="2">
        <f t="shared" si="29"/>
        <v>0</v>
      </c>
      <c r="R136" s="2">
        <f t="shared" si="28"/>
        <v>0</v>
      </c>
    </row>
    <row r="137" spans="3:18" ht="15.75">
      <c r="C137" s="3">
        <f t="shared" si="25"/>
        <v>0</v>
      </c>
      <c r="G137" s="2">
        <f t="shared" si="26"/>
        <v>0</v>
      </c>
      <c r="H137" s="2">
        <f t="shared" si="27"/>
        <v>0</v>
      </c>
      <c r="I137" s="2">
        <f t="shared" si="29"/>
        <v>0</v>
      </c>
      <c r="R137" s="2">
        <f t="shared" si="28"/>
        <v>0</v>
      </c>
    </row>
    <row r="138" spans="3:18" ht="15.75">
      <c r="C138" s="3">
        <f t="shared" si="25"/>
        <v>0</v>
      </c>
      <c r="G138" s="2">
        <f t="shared" si="26"/>
        <v>0</v>
      </c>
      <c r="H138" s="2">
        <f t="shared" si="27"/>
        <v>0</v>
      </c>
      <c r="I138" s="2">
        <f t="shared" si="29"/>
        <v>0</v>
      </c>
      <c r="R138" s="2">
        <f t="shared" si="28"/>
        <v>0</v>
      </c>
    </row>
    <row r="139" spans="3:18" ht="15.75">
      <c r="C139" s="3">
        <f t="shared" si="25"/>
        <v>0</v>
      </c>
      <c r="G139" s="2">
        <f t="shared" si="26"/>
        <v>0</v>
      </c>
      <c r="H139" s="2">
        <f t="shared" si="27"/>
        <v>0</v>
      </c>
      <c r="I139" s="2">
        <f t="shared" si="29"/>
        <v>0</v>
      </c>
      <c r="R139" s="2">
        <f t="shared" si="28"/>
        <v>0</v>
      </c>
    </row>
    <row r="140" spans="3:18" ht="15.75">
      <c r="C140" s="3">
        <f t="shared" si="25"/>
        <v>0</v>
      </c>
      <c r="G140" s="2">
        <f t="shared" si="26"/>
        <v>0</v>
      </c>
      <c r="H140" s="2">
        <f t="shared" si="27"/>
        <v>0</v>
      </c>
      <c r="I140" s="2">
        <f t="shared" si="29"/>
        <v>0</v>
      </c>
      <c r="R140" s="2">
        <f t="shared" si="28"/>
        <v>0</v>
      </c>
    </row>
    <row r="141" spans="3:18" ht="15.75">
      <c r="C141" s="3">
        <f t="shared" si="25"/>
        <v>0</v>
      </c>
      <c r="G141" s="2">
        <f t="shared" si="26"/>
        <v>0</v>
      </c>
      <c r="H141" s="2">
        <f t="shared" si="27"/>
        <v>0</v>
      </c>
      <c r="I141" s="2">
        <f t="shared" si="29"/>
        <v>0</v>
      </c>
      <c r="R141" s="2">
        <f t="shared" si="28"/>
        <v>0</v>
      </c>
    </row>
    <row r="142" spans="3:18" ht="15.75">
      <c r="C142" s="3">
        <f t="shared" si="25"/>
        <v>0</v>
      </c>
      <c r="G142" s="2">
        <f t="shared" si="26"/>
        <v>0</v>
      </c>
      <c r="H142" s="2">
        <f t="shared" si="27"/>
        <v>0</v>
      </c>
      <c r="I142" s="2">
        <f t="shared" si="29"/>
        <v>0</v>
      </c>
      <c r="R142" s="2">
        <f t="shared" si="28"/>
        <v>0</v>
      </c>
    </row>
    <row r="143" spans="3:18" ht="15.75">
      <c r="C143" s="3">
        <f t="shared" si="25"/>
        <v>0</v>
      </c>
      <c r="G143" s="2">
        <f t="shared" si="26"/>
        <v>0</v>
      </c>
      <c r="H143" s="2">
        <f t="shared" si="27"/>
        <v>0</v>
      </c>
      <c r="I143" s="2">
        <f t="shared" si="29"/>
        <v>0</v>
      </c>
      <c r="R143" s="2">
        <f t="shared" si="28"/>
        <v>0</v>
      </c>
    </row>
    <row r="144" spans="3:18" ht="15.75">
      <c r="C144" s="3">
        <f t="shared" si="25"/>
        <v>0</v>
      </c>
      <c r="G144" s="2">
        <f t="shared" si="26"/>
        <v>0</v>
      </c>
      <c r="H144" s="2">
        <f t="shared" si="27"/>
        <v>0</v>
      </c>
      <c r="I144" s="2">
        <f t="shared" si="29"/>
        <v>0</v>
      </c>
      <c r="R144" s="2">
        <f t="shared" si="28"/>
        <v>0</v>
      </c>
    </row>
    <row r="145" spans="3:18" ht="15.75">
      <c r="C145" s="3">
        <f t="shared" si="25"/>
        <v>0</v>
      </c>
      <c r="G145" s="2">
        <f t="shared" si="26"/>
        <v>0</v>
      </c>
      <c r="H145" s="2">
        <f t="shared" si="27"/>
        <v>0</v>
      </c>
      <c r="I145" s="2">
        <f t="shared" si="29"/>
        <v>0</v>
      </c>
      <c r="R145" s="2">
        <f t="shared" si="28"/>
        <v>0</v>
      </c>
    </row>
    <row r="146" spans="3:18" ht="15.75">
      <c r="C146" s="3">
        <f t="shared" si="25"/>
        <v>0</v>
      </c>
      <c r="G146" s="2">
        <f t="shared" si="26"/>
        <v>0</v>
      </c>
      <c r="H146" s="2">
        <f t="shared" si="27"/>
        <v>0</v>
      </c>
      <c r="I146" s="2">
        <f t="shared" si="29"/>
        <v>0</v>
      </c>
      <c r="R146" s="2">
        <f t="shared" si="28"/>
        <v>0</v>
      </c>
    </row>
    <row r="147" spans="3:18" ht="15.75">
      <c r="C147" s="3">
        <f t="shared" si="25"/>
        <v>0</v>
      </c>
      <c r="G147" s="2">
        <f t="shared" si="26"/>
        <v>0</v>
      </c>
      <c r="H147" s="2">
        <f t="shared" si="27"/>
        <v>0</v>
      </c>
      <c r="I147" s="2">
        <f t="shared" si="29"/>
        <v>0</v>
      </c>
      <c r="R147" s="2">
        <f t="shared" si="28"/>
        <v>0</v>
      </c>
    </row>
    <row r="148" spans="3:18" ht="15.75">
      <c r="C148" s="3">
        <f t="shared" si="25"/>
        <v>0</v>
      </c>
      <c r="G148" s="2">
        <f t="shared" si="26"/>
        <v>0</v>
      </c>
      <c r="H148" s="2">
        <f t="shared" si="27"/>
        <v>0</v>
      </c>
      <c r="I148" s="2">
        <f t="shared" si="29"/>
        <v>0</v>
      </c>
      <c r="R148" s="2">
        <f t="shared" si="28"/>
        <v>0</v>
      </c>
    </row>
    <row r="149" spans="3:18" ht="15.75">
      <c r="C149" s="3">
        <f t="shared" si="25"/>
        <v>0</v>
      </c>
      <c r="G149" s="2">
        <f t="shared" si="26"/>
        <v>0</v>
      </c>
      <c r="H149" s="2">
        <f t="shared" si="27"/>
        <v>0</v>
      </c>
      <c r="I149" s="2">
        <f t="shared" si="29"/>
        <v>0</v>
      </c>
      <c r="R149" s="2">
        <f t="shared" si="28"/>
        <v>0</v>
      </c>
    </row>
    <row r="150" spans="3:18" ht="15.75">
      <c r="C150" s="3">
        <f t="shared" si="25"/>
        <v>0</v>
      </c>
      <c r="G150" s="2">
        <f t="shared" si="26"/>
        <v>0</v>
      </c>
      <c r="H150" s="2">
        <f t="shared" si="27"/>
        <v>0</v>
      </c>
      <c r="I150" s="2">
        <f t="shared" si="29"/>
        <v>0</v>
      </c>
      <c r="R150" s="2">
        <f t="shared" si="28"/>
        <v>0</v>
      </c>
    </row>
    <row r="151" spans="3:18" ht="15.75">
      <c r="C151" s="3">
        <f t="shared" si="25"/>
        <v>0</v>
      </c>
      <c r="G151" s="2">
        <f t="shared" si="26"/>
        <v>0</v>
      </c>
      <c r="H151" s="2">
        <f t="shared" si="27"/>
        <v>0</v>
      </c>
      <c r="I151" s="2">
        <f t="shared" si="29"/>
        <v>0</v>
      </c>
      <c r="R151" s="2">
        <f t="shared" si="28"/>
        <v>0</v>
      </c>
    </row>
    <row r="152" spans="3:18" ht="15.75">
      <c r="C152" s="3">
        <f t="shared" si="25"/>
        <v>0</v>
      </c>
      <c r="G152" s="2">
        <f t="shared" si="26"/>
        <v>0</v>
      </c>
      <c r="H152" s="2">
        <f t="shared" si="27"/>
        <v>0</v>
      </c>
      <c r="I152" s="2">
        <f t="shared" si="29"/>
        <v>0</v>
      </c>
      <c r="R152" s="2">
        <f t="shared" si="28"/>
        <v>0</v>
      </c>
    </row>
    <row r="153" spans="3:18" ht="15.75">
      <c r="C153" s="3">
        <f t="shared" si="25"/>
        <v>0</v>
      </c>
      <c r="G153" s="2">
        <f t="shared" si="26"/>
        <v>0</v>
      </c>
      <c r="H153" s="2">
        <f t="shared" si="27"/>
        <v>0</v>
      </c>
      <c r="I153" s="2">
        <f t="shared" si="29"/>
        <v>0</v>
      </c>
      <c r="R153" s="2">
        <f t="shared" si="28"/>
        <v>0</v>
      </c>
    </row>
    <row r="154" spans="3:18" ht="15.75">
      <c r="C154" s="3">
        <f>C65-D65-E65</f>
        <v>0</v>
      </c>
      <c r="G154" s="2">
        <f>H65-I65-Q65</f>
        <v>0</v>
      </c>
      <c r="H154" s="2">
        <f>C65-F65-G65-H65</f>
        <v>0</v>
      </c>
      <c r="I154" s="2">
        <f>I65-J65-K65-L65-M65-N65-O65-P65</f>
        <v>0</v>
      </c>
      <c r="R154" s="2">
        <f>R65-Q65-P65-O65-N65-M65-L65</f>
        <v>0</v>
      </c>
    </row>
    <row r="155" spans="3:18" ht="15.75">
      <c r="C155" s="3">
        <f>C66-D66-E66</f>
        <v>0</v>
      </c>
      <c r="G155" s="2">
        <f>H66-I66-Q66</f>
        <v>0</v>
      </c>
      <c r="H155" s="2">
        <f>C66-F66-G66-H66</f>
        <v>0</v>
      </c>
      <c r="I155" s="2">
        <f>I66-J66-K66-L66-M66-N66-O66-P66</f>
        <v>0</v>
      </c>
      <c r="R155" s="2">
        <f>R66-Q66-P66-O66-N66-M66-L66</f>
        <v>0</v>
      </c>
    </row>
    <row r="156" spans="3:18" ht="15.75">
      <c r="C156" s="3">
        <f>C67-D67-E67</f>
        <v>0</v>
      </c>
      <c r="G156" s="2">
        <f>H67-I67-Q67</f>
        <v>0</v>
      </c>
      <c r="H156" s="2">
        <f>C67-F67-G67-H67</f>
        <v>0</v>
      </c>
      <c r="I156" s="2">
        <f>I67-J67-K67-L67-M67-N67-O67-P67</f>
        <v>0</v>
      </c>
      <c r="R156" s="2">
        <f>R67-Q67-P67-O67-N67-M67-L67</f>
        <v>0</v>
      </c>
    </row>
    <row r="157" spans="3:18" ht="15.75">
      <c r="C157" s="3">
        <f>C68-D68-E68</f>
        <v>0</v>
      </c>
      <c r="G157" s="2">
        <f>H68-I68-Q68</f>
        <v>0</v>
      </c>
      <c r="H157" s="2">
        <f>C68-F68-G68-H68</f>
        <v>0</v>
      </c>
      <c r="I157" s="2">
        <f>I68-J68-K68-L68-M68-N68-O68-P68</f>
        <v>0</v>
      </c>
      <c r="R157" s="2">
        <f>R68-Q68-P68-O68-N68-M68-L68</f>
        <v>0</v>
      </c>
    </row>
    <row r="158" spans="3:18" ht="15.75">
      <c r="C158" s="3">
        <f>C68-D68-E68</f>
        <v>0</v>
      </c>
      <c r="G158" s="2">
        <f>H68-I68-Q68</f>
        <v>0</v>
      </c>
      <c r="H158" s="2">
        <f>C68-F68-G68-H68</f>
        <v>0</v>
      </c>
      <c r="I158" s="2">
        <f>I68-J68-K68-L68-M68-N68-O68-P68</f>
        <v>0</v>
      </c>
      <c r="R158" s="2">
        <f>R68-Q68-P68-O68-N68-M68-L68</f>
        <v>0</v>
      </c>
    </row>
    <row r="159" spans="3:18" ht="15.75">
      <c r="C159" s="3">
        <f>C69-D69-E69</f>
        <v>0</v>
      </c>
      <c r="G159" s="2">
        <f>H69-I69-Q69</f>
        <v>0</v>
      </c>
      <c r="H159" s="2">
        <f>C69-F69-G69-H69</f>
        <v>0</v>
      </c>
      <c r="I159" s="2">
        <f>I69-J69-K69-L69-M69-N69-O69-P69</f>
        <v>0</v>
      </c>
      <c r="R159" s="2">
        <f>R69-Q69-P69-O69-N69-M69-L69</f>
        <v>0</v>
      </c>
    </row>
    <row r="160" spans="3:18" ht="15.75">
      <c r="C160" s="3">
        <f>C70-D70-E70</f>
        <v>0</v>
      </c>
      <c r="G160" s="2">
        <f>H70-I70-Q70</f>
        <v>0</v>
      </c>
      <c r="H160" s="2">
        <f>C70-F70-G70-H70</f>
        <v>0</v>
      </c>
      <c r="I160" s="2">
        <f>I70-J70-K70-L70-M70-N70-O70-P70</f>
        <v>0</v>
      </c>
      <c r="R160" s="2">
        <f>R70-Q70-P70-O70-N70-M70-L70</f>
        <v>0</v>
      </c>
    </row>
    <row r="161" spans="3:18" ht="15.75">
      <c r="C161" s="3">
        <f>C71-D71-E71</f>
        <v>0</v>
      </c>
      <c r="G161" s="2">
        <f aca="true" t="shared" si="30" ref="G161:G168">H71-I71-Q71</f>
        <v>0</v>
      </c>
      <c r="H161" s="2">
        <f aca="true" t="shared" si="31" ref="H161:H168">C71-F71-G71-H71</f>
        <v>0</v>
      </c>
      <c r="I161" s="2">
        <f>I71-J71-K71-L71-M71-N71-O71-P71</f>
        <v>0</v>
      </c>
      <c r="R161" s="2">
        <f aca="true" t="shared" si="32" ref="R161:R168">R71-Q71-P71-O71-N71-M71-L71</f>
        <v>0</v>
      </c>
    </row>
    <row r="162" spans="3:18" ht="15.75">
      <c r="C162" s="3">
        <f aca="true" t="shared" si="33" ref="C162:C169">C72-D72-E72</f>
        <v>0</v>
      </c>
      <c r="G162" s="2">
        <f t="shared" si="30"/>
        <v>0</v>
      </c>
      <c r="H162" s="2">
        <f t="shared" si="31"/>
        <v>0</v>
      </c>
      <c r="I162" s="2">
        <f aca="true" t="shared" si="34" ref="I162:I168">I72-J72-K72-L72-M72-N72-O72-P72</f>
        <v>0</v>
      </c>
      <c r="R162" s="2">
        <f t="shared" si="32"/>
        <v>0</v>
      </c>
    </row>
    <row r="163" spans="3:18" ht="15.75">
      <c r="C163" s="3">
        <f t="shared" si="33"/>
        <v>0</v>
      </c>
      <c r="G163" s="2">
        <f t="shared" si="30"/>
        <v>0</v>
      </c>
      <c r="H163" s="2">
        <f t="shared" si="31"/>
        <v>0</v>
      </c>
      <c r="I163" s="2">
        <f t="shared" si="34"/>
        <v>0</v>
      </c>
      <c r="R163" s="2">
        <f t="shared" si="32"/>
        <v>0</v>
      </c>
    </row>
    <row r="164" spans="3:18" ht="15.75">
      <c r="C164" s="3">
        <f t="shared" si="33"/>
        <v>0</v>
      </c>
      <c r="G164" s="2">
        <f t="shared" si="30"/>
        <v>0</v>
      </c>
      <c r="H164" s="2">
        <f t="shared" si="31"/>
        <v>0</v>
      </c>
      <c r="I164" s="2">
        <f t="shared" si="34"/>
        <v>0</v>
      </c>
      <c r="R164" s="2">
        <f t="shared" si="32"/>
        <v>0</v>
      </c>
    </row>
    <row r="165" spans="3:18" ht="15.75">
      <c r="C165" s="3">
        <f t="shared" si="33"/>
        <v>0</v>
      </c>
      <c r="G165" s="2">
        <f t="shared" si="30"/>
        <v>0</v>
      </c>
      <c r="H165" s="2">
        <f t="shared" si="31"/>
        <v>0</v>
      </c>
      <c r="I165" s="2">
        <f t="shared" si="34"/>
        <v>0</v>
      </c>
      <c r="R165" s="2">
        <f t="shared" si="32"/>
        <v>0</v>
      </c>
    </row>
    <row r="166" spans="3:18" ht="15.75">
      <c r="C166" s="3">
        <f t="shared" si="33"/>
        <v>0</v>
      </c>
      <c r="G166" s="2">
        <f t="shared" si="30"/>
        <v>0</v>
      </c>
      <c r="H166" s="2">
        <f t="shared" si="31"/>
        <v>0</v>
      </c>
      <c r="I166" s="2">
        <f t="shared" si="34"/>
        <v>0</v>
      </c>
      <c r="R166" s="2">
        <f t="shared" si="32"/>
        <v>0</v>
      </c>
    </row>
    <row r="167" spans="3:18" ht="15.75">
      <c r="C167" s="3">
        <f t="shared" si="33"/>
        <v>0</v>
      </c>
      <c r="G167" s="2">
        <f t="shared" si="30"/>
        <v>0</v>
      </c>
      <c r="H167" s="2">
        <f t="shared" si="31"/>
        <v>0</v>
      </c>
      <c r="I167" s="2">
        <f t="shared" si="34"/>
        <v>0</v>
      </c>
      <c r="R167" s="2">
        <f t="shared" si="32"/>
        <v>0</v>
      </c>
    </row>
    <row r="168" spans="3:18" ht="15.75">
      <c r="C168" s="3">
        <f t="shared" si="33"/>
        <v>0</v>
      </c>
      <c r="G168" s="2">
        <f t="shared" si="30"/>
        <v>0</v>
      </c>
      <c r="H168" s="2">
        <f t="shared" si="31"/>
        <v>0</v>
      </c>
      <c r="I168" s="2">
        <f t="shared" si="34"/>
        <v>0</v>
      </c>
      <c r="R168" s="2">
        <f t="shared" si="32"/>
        <v>0</v>
      </c>
    </row>
    <row r="169" spans="3:18" ht="15.75">
      <c r="C169" s="3">
        <f t="shared" si="33"/>
        <v>0</v>
      </c>
      <c r="G169" s="2">
        <f aca="true" t="shared" si="35" ref="G169:G181">H77-I77-Q77</f>
        <v>0</v>
      </c>
      <c r="H169" s="2">
        <f aca="true" t="shared" si="36" ref="H169:H181">C77-F77-G77-H77</f>
        <v>0</v>
      </c>
      <c r="I169" s="2">
        <f aca="true" t="shared" si="37" ref="I169:I181">I77-J77-K77-L77-M77-N77-O77-P77</f>
        <v>0</v>
      </c>
      <c r="R169" s="2">
        <f aca="true" t="shared" si="38" ref="R169:R181">R77-Q77-P77-O77-N77-M77-L77</f>
        <v>0</v>
      </c>
    </row>
    <row r="170" spans="3:18" ht="15.75">
      <c r="C170" s="3">
        <f aca="true" t="shared" si="39" ref="C170:C181">C78-D78-E78</f>
        <v>0</v>
      </c>
      <c r="G170" s="2">
        <f t="shared" si="35"/>
        <v>0</v>
      </c>
      <c r="H170" s="2">
        <f t="shared" si="36"/>
        <v>0</v>
      </c>
      <c r="I170" s="2">
        <f t="shared" si="37"/>
        <v>0</v>
      </c>
      <c r="R170" s="2">
        <f t="shared" si="38"/>
        <v>0</v>
      </c>
    </row>
    <row r="171" spans="3:18" ht="15.75">
      <c r="C171" s="3">
        <f t="shared" si="39"/>
        <v>0</v>
      </c>
      <c r="G171" s="2">
        <f t="shared" si="35"/>
        <v>0</v>
      </c>
      <c r="H171" s="2">
        <f t="shared" si="36"/>
        <v>0</v>
      </c>
      <c r="I171" s="2">
        <f t="shared" si="37"/>
        <v>0</v>
      </c>
      <c r="R171" s="2">
        <f t="shared" si="38"/>
        <v>0</v>
      </c>
    </row>
    <row r="172" spans="3:18" ht="15.75">
      <c r="C172" s="3">
        <f t="shared" si="39"/>
        <v>0</v>
      </c>
      <c r="G172" s="2">
        <f t="shared" si="35"/>
        <v>0</v>
      </c>
      <c r="H172" s="2">
        <f t="shared" si="36"/>
        <v>0</v>
      </c>
      <c r="I172" s="2">
        <f t="shared" si="37"/>
        <v>0</v>
      </c>
      <c r="R172" s="2">
        <f t="shared" si="38"/>
        <v>0</v>
      </c>
    </row>
    <row r="173" spans="3:18" ht="15.75">
      <c r="C173" s="3">
        <f t="shared" si="39"/>
        <v>0</v>
      </c>
      <c r="G173" s="2">
        <f t="shared" si="35"/>
        <v>0</v>
      </c>
      <c r="H173" s="2">
        <f t="shared" si="36"/>
        <v>0</v>
      </c>
      <c r="I173" s="2">
        <f t="shared" si="37"/>
        <v>0</v>
      </c>
      <c r="R173" s="2">
        <f t="shared" si="38"/>
        <v>0</v>
      </c>
    </row>
    <row r="174" spans="3:18" ht="15.75">
      <c r="C174" s="3">
        <f t="shared" si="39"/>
        <v>0</v>
      </c>
      <c r="G174" s="2">
        <f t="shared" si="35"/>
        <v>0</v>
      </c>
      <c r="H174" s="2">
        <f t="shared" si="36"/>
        <v>0</v>
      </c>
      <c r="I174" s="2">
        <f t="shared" si="37"/>
        <v>0</v>
      </c>
      <c r="R174" s="2">
        <f t="shared" si="38"/>
        <v>0</v>
      </c>
    </row>
    <row r="175" spans="3:18" ht="15.75">
      <c r="C175" s="3">
        <f t="shared" si="39"/>
        <v>0</v>
      </c>
      <c r="G175" s="2">
        <f t="shared" si="35"/>
        <v>0</v>
      </c>
      <c r="H175" s="2">
        <f t="shared" si="36"/>
        <v>0</v>
      </c>
      <c r="I175" s="2">
        <f t="shared" si="37"/>
        <v>0</v>
      </c>
      <c r="R175" s="2">
        <f t="shared" si="38"/>
        <v>0</v>
      </c>
    </row>
    <row r="176" spans="3:18" ht="15.75">
      <c r="C176" s="3">
        <f t="shared" si="39"/>
        <v>0</v>
      </c>
      <c r="G176" s="2">
        <f t="shared" si="35"/>
        <v>0</v>
      </c>
      <c r="H176" s="2">
        <f t="shared" si="36"/>
        <v>0</v>
      </c>
      <c r="I176" s="2">
        <f t="shared" si="37"/>
        <v>0</v>
      </c>
      <c r="R176" s="2">
        <f t="shared" si="38"/>
        <v>0</v>
      </c>
    </row>
    <row r="177" spans="3:18" ht="15.75">
      <c r="C177" s="3">
        <f t="shared" si="39"/>
        <v>0</v>
      </c>
      <c r="G177" s="2">
        <f t="shared" si="35"/>
        <v>0</v>
      </c>
      <c r="H177" s="2">
        <f t="shared" si="36"/>
        <v>0</v>
      </c>
      <c r="I177" s="2">
        <f t="shared" si="37"/>
        <v>0</v>
      </c>
      <c r="R177" s="2">
        <f t="shared" si="38"/>
        <v>0</v>
      </c>
    </row>
    <row r="178" spans="3:18" ht="15.75">
      <c r="C178" s="3">
        <f t="shared" si="39"/>
        <v>0</v>
      </c>
      <c r="G178" s="2">
        <f t="shared" si="35"/>
        <v>0</v>
      </c>
      <c r="H178" s="2">
        <f t="shared" si="36"/>
        <v>0</v>
      </c>
      <c r="I178" s="2">
        <f t="shared" si="37"/>
        <v>0</v>
      </c>
      <c r="R178" s="2">
        <f t="shared" si="38"/>
        <v>0</v>
      </c>
    </row>
    <row r="179" spans="3:18" ht="15.75">
      <c r="C179" s="3">
        <f t="shared" si="39"/>
        <v>0</v>
      </c>
      <c r="G179" s="2">
        <f t="shared" si="35"/>
        <v>0</v>
      </c>
      <c r="H179" s="2">
        <f t="shared" si="36"/>
        <v>0</v>
      </c>
      <c r="I179" s="2">
        <f t="shared" si="37"/>
        <v>0</v>
      </c>
      <c r="R179" s="2">
        <f t="shared" si="38"/>
        <v>0</v>
      </c>
    </row>
    <row r="180" spans="3:18" ht="15.75">
      <c r="C180" s="3">
        <f t="shared" si="39"/>
        <v>0</v>
      </c>
      <c r="G180" s="2">
        <f t="shared" si="35"/>
        <v>0</v>
      </c>
      <c r="H180" s="2">
        <f t="shared" si="36"/>
        <v>0</v>
      </c>
      <c r="I180" s="2">
        <f t="shared" si="37"/>
        <v>0</v>
      </c>
      <c r="R180" s="2">
        <f t="shared" si="38"/>
        <v>0</v>
      </c>
    </row>
    <row r="181" spans="3:18" ht="15.75">
      <c r="C181" s="3">
        <f t="shared" si="39"/>
        <v>0</v>
      </c>
      <c r="G181" s="2">
        <f t="shared" si="35"/>
        <v>0</v>
      </c>
      <c r="H181" s="2">
        <f t="shared" si="36"/>
        <v>0</v>
      </c>
      <c r="I181" s="2">
        <f t="shared" si="37"/>
        <v>0</v>
      </c>
      <c r="R181" s="2">
        <f t="shared" si="38"/>
        <v>0</v>
      </c>
    </row>
    <row r="182" ht="15.75"/>
    <row r="183" ht="15.75"/>
    <row r="184" ht="15.75"/>
    <row r="185" ht="15.75"/>
    <row r="186" ht="15.75"/>
    <row r="187" ht="15.75"/>
  </sheetData>
  <sheetProtection/>
  <mergeCells count="32">
    <mergeCell ref="L94:Q94"/>
    <mergeCell ref="A11:B11"/>
    <mergeCell ref="C6:E6"/>
    <mergeCell ref="D7:E7"/>
    <mergeCell ref="D8:D9"/>
    <mergeCell ref="C7:C9"/>
    <mergeCell ref="Q7:Q9"/>
    <mergeCell ref="F6:F9"/>
    <mergeCell ref="I8:I9"/>
    <mergeCell ref="C94:E94"/>
    <mergeCell ref="C98:E98"/>
    <mergeCell ref="L93:Q93"/>
    <mergeCell ref="L98:Q98"/>
    <mergeCell ref="A10:B10"/>
    <mergeCell ref="L92:Q92"/>
    <mergeCell ref="F3:M3"/>
    <mergeCell ref="H7:H9"/>
    <mergeCell ref="G6:G9"/>
    <mergeCell ref="P4:R4"/>
    <mergeCell ref="C92:E92"/>
    <mergeCell ref="S6:S9"/>
    <mergeCell ref="I7:P7"/>
    <mergeCell ref="J8:P8"/>
    <mergeCell ref="A6:B9"/>
    <mergeCell ref="H6:Q6"/>
    <mergeCell ref="E8:E9"/>
    <mergeCell ref="B1:C1"/>
    <mergeCell ref="B2:D2"/>
    <mergeCell ref="B3:C3"/>
    <mergeCell ref="F1:M1"/>
    <mergeCell ref="F2:M2"/>
    <mergeCell ref="R6:R9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89"/>
  <sheetViews>
    <sheetView tabSelected="1" zoomScale="75" zoomScaleNormal="75" zoomScalePageLayoutView="0" workbookViewId="0" topLeftCell="A1">
      <selection activeCell="B35" sqref="B35:S40"/>
    </sheetView>
  </sheetViews>
  <sheetFormatPr defaultColWidth="9.33203125" defaultRowHeight="24.75" customHeight="1"/>
  <cols>
    <col min="1" max="1" width="4.33203125" style="2" customWidth="1"/>
    <col min="2" max="2" width="21.83203125" style="2" customWidth="1"/>
    <col min="3" max="3" width="17.5" style="3" customWidth="1"/>
    <col min="4" max="4" width="17.16015625" style="2" customWidth="1"/>
    <col min="5" max="5" width="14.83203125" style="2" customWidth="1"/>
    <col min="6" max="6" width="15.5" style="2" customWidth="1"/>
    <col min="7" max="7" width="3.83203125" style="2" customWidth="1"/>
    <col min="8" max="8" width="16.66015625" style="2" customWidth="1"/>
    <col min="9" max="9" width="14.66015625" style="2" customWidth="1"/>
    <col min="10" max="10" width="14.83203125" style="2" customWidth="1"/>
    <col min="11" max="11" width="13" style="2" customWidth="1"/>
    <col min="12" max="12" width="8.66015625" style="2" customWidth="1"/>
    <col min="13" max="13" width="15.66015625" style="2" customWidth="1"/>
    <col min="14" max="14" width="13.16015625" style="2" customWidth="1"/>
    <col min="15" max="15" width="13.66015625" style="2" customWidth="1"/>
    <col min="16" max="16" width="5.16015625" style="2" customWidth="1"/>
    <col min="17" max="17" width="11.66015625" style="2" customWidth="1"/>
    <col min="18" max="18" width="15.66015625" style="2" customWidth="1"/>
    <col min="19" max="19" width="16.66015625" style="2" customWidth="1"/>
    <col min="20" max="20" width="12" style="2" customWidth="1"/>
    <col min="21" max="21" width="5.5" style="2" hidden="1" customWidth="1"/>
    <col min="22" max="22" width="47" style="2" hidden="1" customWidth="1"/>
    <col min="23" max="24" width="14.83203125" style="2" hidden="1" customWidth="1"/>
    <col min="25" max="25" width="30.16015625" style="2" hidden="1" customWidth="1"/>
    <col min="26" max="26" width="6.83203125" style="2" hidden="1" customWidth="1"/>
    <col min="27" max="27" width="4.66015625" style="2" hidden="1" customWidth="1"/>
    <col min="28" max="28" width="14.83203125" style="2" hidden="1" customWidth="1"/>
    <col min="29" max="36" width="30.16015625" style="2" hidden="1" customWidth="1"/>
    <col min="37" max="37" width="23.5" style="2" customWidth="1"/>
    <col min="38" max="38" width="17.33203125" style="2" customWidth="1"/>
    <col min="39" max="39" width="30.16015625" style="2" hidden="1" customWidth="1"/>
    <col min="40" max="40" width="64.16015625" style="2" hidden="1" customWidth="1"/>
    <col min="41" max="41" width="18.16015625" style="2" hidden="1" customWidth="1"/>
    <col min="42" max="42" width="17.66015625" style="2" hidden="1" customWidth="1"/>
    <col min="43" max="43" width="14" style="2" hidden="1" customWidth="1"/>
    <col min="44" max="44" width="6.83203125" style="2" hidden="1" customWidth="1"/>
    <col min="45" max="47" width="30.16015625" style="2" hidden="1" customWidth="1"/>
    <col min="48" max="91" width="0" style="2" hidden="1" customWidth="1"/>
    <col min="92" max="16384" width="9.33203125" style="2" customWidth="1"/>
  </cols>
  <sheetData>
    <row r="1" spans="1:26" ht="32.25" customHeight="1">
      <c r="A1" s="32"/>
      <c r="B1" s="169" t="s">
        <v>98</v>
      </c>
      <c r="C1" s="169"/>
      <c r="D1" s="33"/>
      <c r="E1" s="33"/>
      <c r="F1" s="170" t="s">
        <v>110</v>
      </c>
      <c r="G1" s="170"/>
      <c r="H1" s="170"/>
      <c r="I1" s="170"/>
      <c r="J1" s="170"/>
      <c r="K1" s="170"/>
      <c r="L1" s="170"/>
      <c r="M1" s="170"/>
      <c r="N1" s="170"/>
      <c r="O1" s="118"/>
      <c r="P1" s="33"/>
      <c r="Q1" s="34" t="s">
        <v>14</v>
      </c>
      <c r="R1" s="34"/>
      <c r="S1" s="32"/>
      <c r="T1" s="34"/>
      <c r="U1" s="34"/>
      <c r="V1" s="34"/>
      <c r="W1" s="34"/>
      <c r="X1" s="34"/>
      <c r="Y1" s="34"/>
      <c r="Z1" s="5"/>
    </row>
    <row r="2" spans="1:37" ht="24.75" customHeight="1">
      <c r="A2" s="32"/>
      <c r="B2" s="169" t="s">
        <v>34</v>
      </c>
      <c r="C2" s="169"/>
      <c r="D2" s="169"/>
      <c r="E2" s="35"/>
      <c r="F2" s="171" t="s">
        <v>23</v>
      </c>
      <c r="G2" s="171"/>
      <c r="H2" s="171"/>
      <c r="I2" s="171"/>
      <c r="J2" s="171"/>
      <c r="K2" s="171"/>
      <c r="L2" s="171"/>
      <c r="M2" s="171"/>
      <c r="N2" s="171"/>
      <c r="O2" s="36"/>
      <c r="P2" s="35"/>
      <c r="Q2" s="169" t="s">
        <v>104</v>
      </c>
      <c r="R2" s="169"/>
      <c r="S2" s="169"/>
      <c r="T2" s="34"/>
      <c r="U2" s="34"/>
      <c r="V2" s="34"/>
      <c r="W2" s="34"/>
      <c r="X2" s="34"/>
      <c r="Y2" s="34"/>
      <c r="Z2" s="5"/>
      <c r="AK2" s="114"/>
    </row>
    <row r="3" spans="1:37" ht="24.75" customHeight="1">
      <c r="A3" s="32"/>
      <c r="B3" s="169" t="s">
        <v>35</v>
      </c>
      <c r="C3" s="169"/>
      <c r="D3" s="34"/>
      <c r="E3" s="34"/>
      <c r="F3" s="181" t="s">
        <v>212</v>
      </c>
      <c r="G3" s="181"/>
      <c r="H3" s="181"/>
      <c r="I3" s="181"/>
      <c r="J3" s="181"/>
      <c r="K3" s="181"/>
      <c r="L3" s="181"/>
      <c r="M3" s="181"/>
      <c r="N3" s="181"/>
      <c r="O3" s="117"/>
      <c r="P3" s="34"/>
      <c r="Q3" s="34" t="s">
        <v>15</v>
      </c>
      <c r="R3" s="34"/>
      <c r="S3" s="32"/>
      <c r="T3" s="34"/>
      <c r="U3" s="34"/>
      <c r="V3" s="34"/>
      <c r="W3" s="34"/>
      <c r="X3" s="34"/>
      <c r="Y3" s="34"/>
      <c r="Z3" s="5"/>
      <c r="AK3" s="114"/>
    </row>
    <row r="4" spans="1:37" ht="24.75" customHeight="1">
      <c r="A4" s="32"/>
      <c r="B4" s="34" t="s">
        <v>4</v>
      </c>
      <c r="C4" s="37"/>
      <c r="D4" s="38"/>
      <c r="E4" s="38"/>
      <c r="F4" s="39"/>
      <c r="G4" s="40"/>
      <c r="H4" s="40"/>
      <c r="I4" s="40"/>
      <c r="J4" s="40"/>
      <c r="K4" s="40"/>
      <c r="L4" s="40"/>
      <c r="M4" s="40"/>
      <c r="N4" s="40"/>
      <c r="O4" s="40"/>
      <c r="P4" s="39"/>
      <c r="Q4" s="169" t="s">
        <v>100</v>
      </c>
      <c r="R4" s="169"/>
      <c r="S4" s="169"/>
      <c r="T4" s="34"/>
      <c r="U4" s="34"/>
      <c r="V4" s="34"/>
      <c r="W4" s="34"/>
      <c r="X4" s="34"/>
      <c r="Y4" s="34"/>
      <c r="Z4" s="5"/>
      <c r="AK4" s="114"/>
    </row>
    <row r="5" spans="1:37" ht="24.75" customHeight="1">
      <c r="A5" s="32"/>
      <c r="B5" s="39"/>
      <c r="C5" s="39"/>
      <c r="D5" s="39"/>
      <c r="E5" s="39"/>
      <c r="F5" s="41"/>
      <c r="G5" s="42"/>
      <c r="H5" s="42"/>
      <c r="I5" s="42"/>
      <c r="J5" s="42"/>
      <c r="K5" s="42"/>
      <c r="L5" s="42"/>
      <c r="M5" s="42"/>
      <c r="N5" s="42"/>
      <c r="O5" s="42"/>
      <c r="P5" s="41"/>
      <c r="Q5" s="43" t="s">
        <v>41</v>
      </c>
      <c r="R5" s="44"/>
      <c r="S5" s="32"/>
      <c r="T5" s="43"/>
      <c r="U5" s="44"/>
      <c r="V5" s="44"/>
      <c r="W5" s="44"/>
      <c r="X5" s="44"/>
      <c r="Y5" s="44"/>
      <c r="Z5" s="5"/>
      <c r="AK5" s="114"/>
    </row>
    <row r="6" spans="1:37" s="3" customFormat="1" ht="24.75" customHeight="1">
      <c r="A6" s="175" t="s">
        <v>25</v>
      </c>
      <c r="B6" s="175"/>
      <c r="C6" s="172" t="s">
        <v>26</v>
      </c>
      <c r="D6" s="172"/>
      <c r="E6" s="172"/>
      <c r="F6" s="172" t="s">
        <v>12</v>
      </c>
      <c r="G6" s="172" t="s">
        <v>162</v>
      </c>
      <c r="H6" s="176" t="s">
        <v>11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2" t="s">
        <v>163</v>
      </c>
      <c r="T6" s="173" t="s">
        <v>40</v>
      </c>
      <c r="U6" s="90"/>
      <c r="V6" s="90"/>
      <c r="W6" s="90"/>
      <c r="X6" s="90"/>
      <c r="Y6" s="90"/>
      <c r="AK6" s="114"/>
    </row>
    <row r="7" spans="1:37" s="3" customFormat="1" ht="28.5" customHeight="1">
      <c r="A7" s="175"/>
      <c r="B7" s="175"/>
      <c r="C7" s="172" t="s">
        <v>164</v>
      </c>
      <c r="D7" s="174" t="s">
        <v>165</v>
      </c>
      <c r="E7" s="174"/>
      <c r="F7" s="172"/>
      <c r="G7" s="172"/>
      <c r="H7" s="172" t="s">
        <v>11</v>
      </c>
      <c r="I7" s="172" t="s">
        <v>166</v>
      </c>
      <c r="J7" s="172"/>
      <c r="K7" s="172"/>
      <c r="L7" s="172"/>
      <c r="M7" s="172"/>
      <c r="N7" s="172"/>
      <c r="O7" s="172"/>
      <c r="P7" s="172"/>
      <c r="Q7" s="172"/>
      <c r="R7" s="172" t="s">
        <v>186</v>
      </c>
      <c r="S7" s="172"/>
      <c r="T7" s="173"/>
      <c r="U7" s="90"/>
      <c r="V7" s="90"/>
      <c r="W7" s="90"/>
      <c r="X7" s="90"/>
      <c r="Y7" s="90"/>
      <c r="AB7" s="6"/>
      <c r="AK7" s="114"/>
    </row>
    <row r="8" spans="1:37" s="3" customFormat="1" ht="24.75" customHeight="1">
      <c r="A8" s="175"/>
      <c r="B8" s="175"/>
      <c r="C8" s="172"/>
      <c r="D8" s="174" t="s">
        <v>27</v>
      </c>
      <c r="E8" s="174" t="s">
        <v>28</v>
      </c>
      <c r="F8" s="172"/>
      <c r="G8" s="172"/>
      <c r="H8" s="172"/>
      <c r="I8" s="172" t="s">
        <v>167</v>
      </c>
      <c r="J8" s="174" t="s">
        <v>165</v>
      </c>
      <c r="K8" s="174"/>
      <c r="L8" s="174"/>
      <c r="M8" s="174"/>
      <c r="N8" s="174"/>
      <c r="O8" s="174"/>
      <c r="P8" s="174"/>
      <c r="Q8" s="174"/>
      <c r="R8" s="172"/>
      <c r="S8" s="172"/>
      <c r="T8" s="173"/>
      <c r="U8" s="90"/>
      <c r="V8" s="90"/>
      <c r="W8" s="90"/>
      <c r="X8" s="90"/>
      <c r="Y8" s="90"/>
      <c r="AA8" s="6"/>
      <c r="AB8" s="99"/>
      <c r="AK8" s="114"/>
    </row>
    <row r="9" spans="1:37" s="3" customFormat="1" ht="93.75" customHeight="1">
      <c r="A9" s="175"/>
      <c r="B9" s="175"/>
      <c r="C9" s="172"/>
      <c r="D9" s="174"/>
      <c r="E9" s="174"/>
      <c r="F9" s="172"/>
      <c r="G9" s="172"/>
      <c r="H9" s="172"/>
      <c r="I9" s="172"/>
      <c r="J9" s="94" t="s">
        <v>168</v>
      </c>
      <c r="K9" s="94" t="s">
        <v>169</v>
      </c>
      <c r="L9" s="94" t="s">
        <v>38</v>
      </c>
      <c r="M9" s="94" t="s">
        <v>36</v>
      </c>
      <c r="N9" s="94" t="s">
        <v>170</v>
      </c>
      <c r="O9" s="94" t="s">
        <v>171</v>
      </c>
      <c r="P9" s="94" t="s">
        <v>39</v>
      </c>
      <c r="Q9" s="94" t="s">
        <v>37</v>
      </c>
      <c r="R9" s="172"/>
      <c r="S9" s="172"/>
      <c r="T9" s="173"/>
      <c r="U9" s="90"/>
      <c r="V9" s="90"/>
      <c r="W9" s="90"/>
      <c r="X9" s="90"/>
      <c r="Y9" s="90"/>
      <c r="AA9" s="6"/>
      <c r="AB9" s="99"/>
      <c r="AK9" s="114" t="s">
        <v>209</v>
      </c>
    </row>
    <row r="10" spans="1:37" s="9" customFormat="1" ht="24.75" customHeight="1">
      <c r="A10" s="184" t="s">
        <v>172</v>
      </c>
      <c r="B10" s="184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 t="s">
        <v>18</v>
      </c>
      <c r="M10" s="97" t="s">
        <v>30</v>
      </c>
      <c r="N10" s="97" t="s">
        <v>17</v>
      </c>
      <c r="O10" s="97" t="s">
        <v>31</v>
      </c>
      <c r="P10" s="97" t="s">
        <v>32</v>
      </c>
      <c r="Q10" s="97" t="s">
        <v>42</v>
      </c>
      <c r="R10" s="97" t="s">
        <v>43</v>
      </c>
      <c r="S10" s="97" t="s">
        <v>44</v>
      </c>
      <c r="T10" s="91" t="s">
        <v>45</v>
      </c>
      <c r="U10" s="45"/>
      <c r="V10" s="45"/>
      <c r="W10" s="45"/>
      <c r="X10" s="45"/>
      <c r="Y10" s="45"/>
      <c r="Z10" s="7"/>
      <c r="AA10" s="8"/>
      <c r="AB10" s="8"/>
      <c r="AK10" s="115"/>
    </row>
    <row r="11" spans="1:38" s="87" customFormat="1" ht="24.75" customHeight="1">
      <c r="A11" s="183" t="s">
        <v>117</v>
      </c>
      <c r="B11" s="183"/>
      <c r="C11" s="145">
        <f aca="true" t="shared" si="0" ref="C11:S11">C12+C23+C29+C34+C41+C47+C56+C61+C69+C73+C77+C82+C87</f>
        <v>2085890257</v>
      </c>
      <c r="D11" s="145">
        <f t="shared" si="0"/>
        <v>1929962929</v>
      </c>
      <c r="E11" s="145">
        <f t="shared" si="0"/>
        <v>155926559</v>
      </c>
      <c r="F11" s="145">
        <f t="shared" si="0"/>
        <v>985605285</v>
      </c>
      <c r="G11" s="145">
        <f t="shared" si="0"/>
        <v>0</v>
      </c>
      <c r="H11" s="145">
        <f t="shared" si="0"/>
        <v>1100284972</v>
      </c>
      <c r="I11" s="145">
        <f t="shared" si="0"/>
        <v>495334821</v>
      </c>
      <c r="J11" s="145">
        <f t="shared" si="0"/>
        <v>40752665</v>
      </c>
      <c r="K11" s="145">
        <f t="shared" si="0"/>
        <v>30332125</v>
      </c>
      <c r="L11" s="145">
        <f t="shared" si="0"/>
        <v>19815</v>
      </c>
      <c r="M11" s="145">
        <f t="shared" si="0"/>
        <v>345205828</v>
      </c>
      <c r="N11" s="145">
        <f t="shared" si="0"/>
        <v>2016987</v>
      </c>
      <c r="O11" s="145">
        <f t="shared" si="0"/>
        <v>76356914</v>
      </c>
      <c r="P11" s="145">
        <f t="shared" si="0"/>
        <v>0</v>
      </c>
      <c r="Q11" s="145">
        <f t="shared" si="0"/>
        <v>650487</v>
      </c>
      <c r="R11" s="145">
        <f t="shared" si="0"/>
        <v>604950151</v>
      </c>
      <c r="S11" s="145">
        <f t="shared" si="0"/>
        <v>1029180367</v>
      </c>
      <c r="T11" s="120">
        <f>(J11+K11+L11)/I11</f>
        <v>0.14354856954423562</v>
      </c>
      <c r="U11" s="70"/>
      <c r="V11" s="70"/>
      <c r="W11" s="80">
        <v>418656190</v>
      </c>
      <c r="X11" s="80">
        <f>D11-W11</f>
        <v>1511306739</v>
      </c>
      <c r="Y11" s="70"/>
      <c r="AB11" s="87">
        <f>C11-F11-G11-H11</f>
        <v>0</v>
      </c>
      <c r="AK11" s="102">
        <v>1929962931</v>
      </c>
      <c r="AL11" s="87">
        <f>AK11-D11</f>
        <v>2</v>
      </c>
    </row>
    <row r="12" spans="1:44" s="103" customFormat="1" ht="30.75" customHeight="1">
      <c r="A12" s="132" t="s">
        <v>0</v>
      </c>
      <c r="B12" s="133" t="s">
        <v>192</v>
      </c>
      <c r="C12" s="145">
        <f aca="true" t="shared" si="1" ref="C12:S12">SUM(C13:C22)</f>
        <v>238738492</v>
      </c>
      <c r="D12" s="145">
        <f t="shared" si="1"/>
        <v>216089174</v>
      </c>
      <c r="E12" s="145">
        <f t="shared" si="1"/>
        <v>22649318</v>
      </c>
      <c r="F12" s="145">
        <f t="shared" si="1"/>
        <v>320709</v>
      </c>
      <c r="G12" s="145">
        <f t="shared" si="1"/>
        <v>0</v>
      </c>
      <c r="H12" s="145">
        <f t="shared" si="1"/>
        <v>238417783</v>
      </c>
      <c r="I12" s="145">
        <f t="shared" si="1"/>
        <v>104947837</v>
      </c>
      <c r="J12" s="145">
        <f t="shared" si="1"/>
        <v>7722861</v>
      </c>
      <c r="K12" s="145">
        <f t="shared" si="1"/>
        <v>14461801</v>
      </c>
      <c r="L12" s="145">
        <f t="shared" si="1"/>
        <v>0</v>
      </c>
      <c r="M12" s="145">
        <f t="shared" si="1"/>
        <v>82763175</v>
      </c>
      <c r="N12" s="145">
        <f t="shared" si="1"/>
        <v>0</v>
      </c>
      <c r="O12" s="145">
        <f t="shared" si="1"/>
        <v>0</v>
      </c>
      <c r="P12" s="145">
        <f t="shared" si="1"/>
        <v>0</v>
      </c>
      <c r="Q12" s="145">
        <f t="shared" si="1"/>
        <v>0</v>
      </c>
      <c r="R12" s="145">
        <f t="shared" si="1"/>
        <v>133469946</v>
      </c>
      <c r="S12" s="145">
        <f t="shared" si="1"/>
        <v>216233121</v>
      </c>
      <c r="T12" s="139">
        <f aca="true" t="shared" si="2" ref="T12:T34">(J12+K12+L12)/I12</f>
        <v>0.21138751054011717</v>
      </c>
      <c r="U12" s="72" t="s">
        <v>0</v>
      </c>
      <c r="V12" s="73" t="s">
        <v>132</v>
      </c>
      <c r="W12" s="81">
        <v>11689776</v>
      </c>
      <c r="X12" s="80">
        <f aca="true" t="shared" si="3" ref="X12:X80">D12-W12</f>
        <v>204399398</v>
      </c>
      <c r="Y12" s="71"/>
      <c r="Z12" s="100"/>
      <c r="AA12" s="101"/>
      <c r="AB12" s="102">
        <f>C12-F12-G12-H12</f>
        <v>0</v>
      </c>
      <c r="AK12" s="103">
        <v>216089176</v>
      </c>
      <c r="AL12" s="87">
        <f>AK12-D12</f>
        <v>2</v>
      </c>
      <c r="AN12" s="103" t="s">
        <v>132</v>
      </c>
      <c r="AO12" s="103">
        <v>11689776</v>
      </c>
      <c r="AP12" s="103">
        <f>AO12-D12</f>
        <v>-204399398</v>
      </c>
      <c r="AQ12" s="103">
        <v>2645144</v>
      </c>
      <c r="AR12" s="103">
        <f>AP12+AQ12</f>
        <v>-201754254</v>
      </c>
    </row>
    <row r="13" spans="1:42" s="12" customFormat="1" ht="24.75" customHeight="1">
      <c r="A13" s="134" t="s">
        <v>5</v>
      </c>
      <c r="B13" s="159" t="s">
        <v>116</v>
      </c>
      <c r="C13" s="155">
        <v>2100</v>
      </c>
      <c r="D13" s="155">
        <v>0</v>
      </c>
      <c r="E13" s="155">
        <v>2100</v>
      </c>
      <c r="F13" s="155">
        <v>0</v>
      </c>
      <c r="G13" s="155">
        <v>0</v>
      </c>
      <c r="H13" s="155">
        <v>2100</v>
      </c>
      <c r="I13" s="155">
        <v>2100</v>
      </c>
      <c r="J13" s="155">
        <v>2100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60">
        <v>0</v>
      </c>
      <c r="U13" s="72" t="s">
        <v>5</v>
      </c>
      <c r="V13" s="74" t="s">
        <v>116</v>
      </c>
      <c r="W13" s="80">
        <v>0</v>
      </c>
      <c r="X13" s="80">
        <f t="shared" si="3"/>
        <v>0</v>
      </c>
      <c r="Y13" s="70"/>
      <c r="Z13" s="104"/>
      <c r="AB13" s="87"/>
      <c r="AK13" s="101"/>
      <c r="AL13" s="87"/>
      <c r="AP13" s="103"/>
    </row>
    <row r="14" spans="1:42" s="13" customFormat="1" ht="24.75" customHeight="1">
      <c r="A14" s="134" t="s">
        <v>6</v>
      </c>
      <c r="B14" s="159" t="s">
        <v>93</v>
      </c>
      <c r="C14" s="155">
        <v>5000</v>
      </c>
      <c r="D14" s="155">
        <v>0</v>
      </c>
      <c r="E14" s="155">
        <v>5000</v>
      </c>
      <c r="F14" s="155">
        <v>0</v>
      </c>
      <c r="G14" s="155">
        <v>0</v>
      </c>
      <c r="H14" s="155">
        <v>5000</v>
      </c>
      <c r="I14" s="155">
        <v>5000</v>
      </c>
      <c r="J14" s="155">
        <v>5000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40">
        <f t="shared" si="2"/>
        <v>1</v>
      </c>
      <c r="U14" s="72" t="s">
        <v>6</v>
      </c>
      <c r="V14" s="74" t="s">
        <v>93</v>
      </c>
      <c r="W14" s="80">
        <v>10000</v>
      </c>
      <c r="X14" s="80">
        <f t="shared" si="3"/>
        <v>-10000</v>
      </c>
      <c r="Y14" s="70"/>
      <c r="Z14" s="104"/>
      <c r="AA14" s="12"/>
      <c r="AB14" s="87"/>
      <c r="AK14" s="116"/>
      <c r="AL14" s="87"/>
      <c r="AP14" s="103"/>
    </row>
    <row r="15" spans="1:42" s="13" customFormat="1" ht="24.75" customHeight="1">
      <c r="A15" s="134" t="s">
        <v>7</v>
      </c>
      <c r="B15" s="159" t="s">
        <v>108</v>
      </c>
      <c r="C15" s="155">
        <v>6100</v>
      </c>
      <c r="D15" s="155">
        <v>0</v>
      </c>
      <c r="E15" s="155">
        <v>6100</v>
      </c>
      <c r="F15" s="155">
        <v>0</v>
      </c>
      <c r="G15" s="155">
        <v>0</v>
      </c>
      <c r="H15" s="155">
        <v>6100</v>
      </c>
      <c r="I15" s="155">
        <v>6100</v>
      </c>
      <c r="J15" s="155">
        <v>6100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40">
        <f t="shared" si="2"/>
        <v>1</v>
      </c>
      <c r="U15" s="72" t="s">
        <v>7</v>
      </c>
      <c r="V15" s="74" t="s">
        <v>108</v>
      </c>
      <c r="W15" s="80">
        <v>0</v>
      </c>
      <c r="X15" s="80">
        <f t="shared" si="3"/>
        <v>0</v>
      </c>
      <c r="Y15" s="70"/>
      <c r="Z15" s="104"/>
      <c r="AA15" s="12"/>
      <c r="AB15" s="87"/>
      <c r="AK15" s="116"/>
      <c r="AL15" s="87"/>
      <c r="AP15" s="103"/>
    </row>
    <row r="16" spans="1:42" s="128" customFormat="1" ht="24.75" customHeight="1">
      <c r="A16" s="134" t="s">
        <v>8</v>
      </c>
      <c r="B16" s="159" t="s">
        <v>222</v>
      </c>
      <c r="C16" s="155">
        <v>57151088</v>
      </c>
      <c r="D16" s="155">
        <v>56506408</v>
      </c>
      <c r="E16" s="155">
        <v>644680</v>
      </c>
      <c r="F16" s="155">
        <v>0</v>
      </c>
      <c r="G16" s="155">
        <v>0</v>
      </c>
      <c r="H16" s="155">
        <v>57151088</v>
      </c>
      <c r="I16" s="155">
        <v>56869772</v>
      </c>
      <c r="J16" s="155">
        <v>643451</v>
      </c>
      <c r="K16" s="155">
        <v>0</v>
      </c>
      <c r="L16" s="155">
        <v>0</v>
      </c>
      <c r="M16" s="155">
        <v>56226321</v>
      </c>
      <c r="N16" s="155">
        <v>0</v>
      </c>
      <c r="O16" s="155">
        <v>0</v>
      </c>
      <c r="P16" s="155">
        <v>0</v>
      </c>
      <c r="Q16" s="155">
        <v>0</v>
      </c>
      <c r="R16" s="155">
        <v>281316</v>
      </c>
      <c r="S16" s="155">
        <v>56507637</v>
      </c>
      <c r="T16" s="140">
        <f t="shared" si="2"/>
        <v>0.011314464211321262</v>
      </c>
      <c r="U16" s="121" t="s">
        <v>8</v>
      </c>
      <c r="V16" s="122" t="s">
        <v>118</v>
      </c>
      <c r="W16" s="123">
        <v>1126698</v>
      </c>
      <c r="X16" s="123">
        <f t="shared" si="3"/>
        <v>55379710</v>
      </c>
      <c r="Y16" s="124"/>
      <c r="Z16" s="125"/>
      <c r="AA16" s="126"/>
      <c r="AB16" s="127">
        <f>(75-86)/86</f>
        <v>-0.12790697674418605</v>
      </c>
      <c r="AK16" s="129"/>
      <c r="AL16" s="130"/>
      <c r="AP16" s="131"/>
    </row>
    <row r="17" spans="1:42" s="14" customFormat="1" ht="24.75" customHeight="1">
      <c r="A17" s="134" t="s">
        <v>19</v>
      </c>
      <c r="B17" s="159" t="s">
        <v>68</v>
      </c>
      <c r="C17" s="155">
        <v>6352519</v>
      </c>
      <c r="D17" s="155">
        <v>5951873</v>
      </c>
      <c r="E17" s="155">
        <v>400646</v>
      </c>
      <c r="F17" s="155">
        <v>288908</v>
      </c>
      <c r="G17" s="155">
        <v>0</v>
      </c>
      <c r="H17" s="155">
        <v>6063611</v>
      </c>
      <c r="I17" s="155">
        <v>408051</v>
      </c>
      <c r="J17" s="155">
        <v>260366</v>
      </c>
      <c r="K17" s="155">
        <v>0</v>
      </c>
      <c r="L17" s="155">
        <v>0</v>
      </c>
      <c r="M17" s="155">
        <v>147685</v>
      </c>
      <c r="N17" s="155">
        <v>0</v>
      </c>
      <c r="O17" s="155">
        <v>0</v>
      </c>
      <c r="P17" s="155">
        <v>0</v>
      </c>
      <c r="Q17" s="155">
        <v>0</v>
      </c>
      <c r="R17" s="155">
        <v>5655560</v>
      </c>
      <c r="S17" s="155">
        <v>5803245</v>
      </c>
      <c r="T17" s="140">
        <f t="shared" si="2"/>
        <v>0.6380722017590938</v>
      </c>
      <c r="U17" s="72" t="s">
        <v>19</v>
      </c>
      <c r="V17" s="74" t="s">
        <v>94</v>
      </c>
      <c r="W17" s="80">
        <v>4814930</v>
      </c>
      <c r="X17" s="80">
        <f t="shared" si="3"/>
        <v>1136943</v>
      </c>
      <c r="Y17" s="70"/>
      <c r="Z17" s="104"/>
      <c r="AA17" s="12"/>
      <c r="AB17" s="105">
        <f>(218-226)/226</f>
        <v>-0.035398230088495575</v>
      </c>
      <c r="AK17" s="102"/>
      <c r="AL17" s="87"/>
      <c r="AP17" s="103"/>
    </row>
    <row r="18" spans="1:42" s="15" customFormat="1" ht="24.75" customHeight="1">
      <c r="A18" s="134" t="s">
        <v>20</v>
      </c>
      <c r="B18" s="159" t="s">
        <v>67</v>
      </c>
      <c r="C18" s="155">
        <v>4234</v>
      </c>
      <c r="D18" s="155">
        <v>2434</v>
      </c>
      <c r="E18" s="155">
        <v>1800</v>
      </c>
      <c r="F18" s="155">
        <v>0</v>
      </c>
      <c r="G18" s="155">
        <v>0</v>
      </c>
      <c r="H18" s="155">
        <v>4234</v>
      </c>
      <c r="I18" s="155">
        <v>4234</v>
      </c>
      <c r="J18" s="155">
        <v>1800</v>
      </c>
      <c r="K18" s="155">
        <v>2434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60">
        <v>0</v>
      </c>
      <c r="U18" s="72" t="s">
        <v>20</v>
      </c>
      <c r="V18" s="74" t="s">
        <v>107</v>
      </c>
      <c r="W18" s="80">
        <v>2634</v>
      </c>
      <c r="X18" s="80">
        <f t="shared" si="3"/>
        <v>-200</v>
      </c>
      <c r="Y18" s="70"/>
      <c r="Z18" s="104"/>
      <c r="AA18" s="12"/>
      <c r="AB18" s="87"/>
      <c r="AK18" s="103"/>
      <c r="AL18" s="87"/>
      <c r="AP18" s="103"/>
    </row>
    <row r="19" spans="1:42" s="15" customFormat="1" ht="24.75" customHeight="1">
      <c r="A19" s="134" t="s">
        <v>21</v>
      </c>
      <c r="B19" s="168" t="s">
        <v>223</v>
      </c>
      <c r="C19" s="155">
        <v>129461802</v>
      </c>
      <c r="D19" s="155">
        <v>127460551</v>
      </c>
      <c r="E19" s="155">
        <v>2001251</v>
      </c>
      <c r="F19" s="155">
        <v>0</v>
      </c>
      <c r="G19" s="155">
        <v>0</v>
      </c>
      <c r="H19" s="155">
        <v>129461802</v>
      </c>
      <c r="I19" s="155">
        <v>2472149</v>
      </c>
      <c r="J19" s="155">
        <v>149839</v>
      </c>
      <c r="K19" s="155">
        <v>0</v>
      </c>
      <c r="L19" s="155">
        <v>0</v>
      </c>
      <c r="M19" s="155">
        <v>2322310</v>
      </c>
      <c r="N19" s="155">
        <v>0</v>
      </c>
      <c r="O19" s="155">
        <v>0</v>
      </c>
      <c r="P19" s="155">
        <v>0</v>
      </c>
      <c r="Q19" s="155">
        <v>0</v>
      </c>
      <c r="R19" s="155">
        <v>126989653</v>
      </c>
      <c r="S19" s="155">
        <v>129311963</v>
      </c>
      <c r="T19" s="140">
        <f t="shared" si="2"/>
        <v>0.06061082887803284</v>
      </c>
      <c r="U19" s="75" t="s">
        <v>21</v>
      </c>
      <c r="V19" s="76" t="s">
        <v>106</v>
      </c>
      <c r="W19" s="80">
        <v>813807</v>
      </c>
      <c r="X19" s="80">
        <f t="shared" si="3"/>
        <v>126646744</v>
      </c>
      <c r="Y19" s="70"/>
      <c r="Z19" s="104"/>
      <c r="AA19" s="12"/>
      <c r="AB19" s="87"/>
      <c r="AK19" s="103"/>
      <c r="AL19" s="87"/>
      <c r="AP19" s="103"/>
    </row>
    <row r="20" spans="1:42" s="15" customFormat="1" ht="24.75" customHeight="1">
      <c r="A20" s="134" t="s">
        <v>22</v>
      </c>
      <c r="B20" s="168" t="s">
        <v>89</v>
      </c>
      <c r="C20" s="155">
        <v>16729274</v>
      </c>
      <c r="D20" s="155">
        <v>1100</v>
      </c>
      <c r="E20" s="155">
        <v>16728174</v>
      </c>
      <c r="F20" s="155">
        <v>0</v>
      </c>
      <c r="G20" s="155">
        <v>0</v>
      </c>
      <c r="H20" s="155">
        <v>16729274</v>
      </c>
      <c r="I20" s="155">
        <v>16729274</v>
      </c>
      <c r="J20" s="155">
        <v>10891</v>
      </c>
      <c r="K20" s="155">
        <v>0</v>
      </c>
      <c r="L20" s="155">
        <v>0</v>
      </c>
      <c r="M20" s="155">
        <v>16718383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16718383</v>
      </c>
      <c r="T20" s="140">
        <f t="shared" si="2"/>
        <v>0.00065101450308005</v>
      </c>
      <c r="U20" s="75"/>
      <c r="V20" s="76"/>
      <c r="W20" s="80"/>
      <c r="X20" s="80"/>
      <c r="Y20" s="70"/>
      <c r="Z20" s="104"/>
      <c r="AA20" s="12"/>
      <c r="AB20" s="87"/>
      <c r="AK20" s="103"/>
      <c r="AL20" s="87"/>
      <c r="AP20" s="103"/>
    </row>
    <row r="21" spans="1:42" s="15" customFormat="1" ht="24.75" customHeight="1">
      <c r="A21" s="134" t="s">
        <v>29</v>
      </c>
      <c r="B21" s="168" t="s">
        <v>55</v>
      </c>
      <c r="C21" s="155">
        <v>9182221</v>
      </c>
      <c r="D21" s="155">
        <v>6884242</v>
      </c>
      <c r="E21" s="155">
        <v>2297979</v>
      </c>
      <c r="F21" s="155">
        <v>0</v>
      </c>
      <c r="G21" s="155">
        <v>0</v>
      </c>
      <c r="H21" s="155">
        <v>9182221</v>
      </c>
      <c r="I21" s="155">
        <v>8638804</v>
      </c>
      <c r="J21" s="155">
        <v>6187926</v>
      </c>
      <c r="K21" s="155">
        <v>0</v>
      </c>
      <c r="L21" s="155">
        <v>0</v>
      </c>
      <c r="M21" s="155">
        <v>2450878</v>
      </c>
      <c r="N21" s="155">
        <v>0</v>
      </c>
      <c r="O21" s="155">
        <v>0</v>
      </c>
      <c r="P21" s="155">
        <v>0</v>
      </c>
      <c r="Q21" s="155">
        <v>0</v>
      </c>
      <c r="R21" s="155">
        <v>543417</v>
      </c>
      <c r="S21" s="155">
        <v>2994295</v>
      </c>
      <c r="T21" s="140">
        <f t="shared" si="2"/>
        <v>0.7162942925895761</v>
      </c>
      <c r="U21" s="75" t="s">
        <v>22</v>
      </c>
      <c r="V21" s="76" t="s">
        <v>95</v>
      </c>
      <c r="W21" s="80">
        <v>4921707</v>
      </c>
      <c r="X21" s="80">
        <f t="shared" si="3"/>
        <v>1962535</v>
      </c>
      <c r="Y21" s="70"/>
      <c r="Z21" s="104"/>
      <c r="AA21" s="12"/>
      <c r="AB21" s="87"/>
      <c r="AK21" s="103"/>
      <c r="AL21" s="87"/>
      <c r="AP21" s="103"/>
    </row>
    <row r="22" spans="1:42" s="15" customFormat="1" ht="24.75" customHeight="1">
      <c r="A22" s="134" t="s">
        <v>18</v>
      </c>
      <c r="B22" s="168" t="s">
        <v>189</v>
      </c>
      <c r="C22" s="155">
        <v>19844154</v>
      </c>
      <c r="D22" s="155">
        <v>19282566</v>
      </c>
      <c r="E22" s="155">
        <v>561588</v>
      </c>
      <c r="F22" s="155">
        <v>31801</v>
      </c>
      <c r="G22" s="155">
        <v>0</v>
      </c>
      <c r="H22" s="155">
        <v>19812353</v>
      </c>
      <c r="I22" s="155">
        <v>19812353</v>
      </c>
      <c r="J22" s="155">
        <v>455388</v>
      </c>
      <c r="K22" s="155">
        <v>14459367</v>
      </c>
      <c r="L22" s="155">
        <v>0</v>
      </c>
      <c r="M22" s="155">
        <v>4897598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4897598</v>
      </c>
      <c r="T22" s="140">
        <f t="shared" si="2"/>
        <v>0.7528007904967169</v>
      </c>
      <c r="U22" s="75"/>
      <c r="V22" s="76"/>
      <c r="W22" s="80"/>
      <c r="X22" s="80"/>
      <c r="Y22" s="70"/>
      <c r="Z22" s="104"/>
      <c r="AA22" s="12"/>
      <c r="AB22" s="87"/>
      <c r="AK22" s="103"/>
      <c r="AL22" s="87"/>
      <c r="AP22" s="103"/>
    </row>
    <row r="23" spans="1:42" s="15" customFormat="1" ht="24.75" customHeight="1">
      <c r="A23" s="132" t="s">
        <v>1</v>
      </c>
      <c r="B23" s="148" t="s">
        <v>173</v>
      </c>
      <c r="C23" s="145">
        <f>SUM(C24:C28)</f>
        <v>35256547</v>
      </c>
      <c r="D23" s="145">
        <f aca="true" t="shared" si="4" ref="D23:S23">SUM(D24:D28)</f>
        <v>34484881</v>
      </c>
      <c r="E23" s="145">
        <f t="shared" si="4"/>
        <v>771666</v>
      </c>
      <c r="F23" s="145">
        <f t="shared" si="4"/>
        <v>1000</v>
      </c>
      <c r="G23" s="145">
        <f t="shared" si="4"/>
        <v>0</v>
      </c>
      <c r="H23" s="145">
        <f t="shared" si="4"/>
        <v>35255547</v>
      </c>
      <c r="I23" s="145">
        <f t="shared" si="4"/>
        <v>6610392</v>
      </c>
      <c r="J23" s="145">
        <f t="shared" si="4"/>
        <v>422760</v>
      </c>
      <c r="K23" s="145">
        <f t="shared" si="4"/>
        <v>0</v>
      </c>
      <c r="L23" s="145">
        <f t="shared" si="4"/>
        <v>0</v>
      </c>
      <c r="M23" s="145">
        <f t="shared" si="4"/>
        <v>4695479</v>
      </c>
      <c r="N23" s="145">
        <f t="shared" si="4"/>
        <v>1492153</v>
      </c>
      <c r="O23" s="145">
        <f t="shared" si="4"/>
        <v>0</v>
      </c>
      <c r="P23" s="145">
        <f t="shared" si="4"/>
        <v>0</v>
      </c>
      <c r="Q23" s="145">
        <f t="shared" si="4"/>
        <v>0</v>
      </c>
      <c r="R23" s="147">
        <f t="shared" si="4"/>
        <v>28645155</v>
      </c>
      <c r="S23" s="145">
        <f t="shared" si="4"/>
        <v>34832787</v>
      </c>
      <c r="T23" s="140">
        <f t="shared" si="2"/>
        <v>0.0639538472151122</v>
      </c>
      <c r="U23" s="75"/>
      <c r="V23" s="76"/>
      <c r="W23" s="80"/>
      <c r="X23" s="80"/>
      <c r="Y23" s="70"/>
      <c r="Z23" s="104"/>
      <c r="AA23" s="12"/>
      <c r="AB23" s="87"/>
      <c r="AK23" s="103"/>
      <c r="AL23" s="87"/>
      <c r="AP23" s="103"/>
    </row>
    <row r="24" spans="1:42" s="103" customFormat="1" ht="24.75" customHeight="1">
      <c r="A24" s="134" t="s">
        <v>5</v>
      </c>
      <c r="B24" s="154" t="s">
        <v>158</v>
      </c>
      <c r="C24" s="155">
        <v>26351067</v>
      </c>
      <c r="D24" s="155">
        <v>26096929</v>
      </c>
      <c r="E24" s="155">
        <v>254138</v>
      </c>
      <c r="F24" s="155">
        <v>400</v>
      </c>
      <c r="G24" s="155">
        <v>0</v>
      </c>
      <c r="H24" s="155">
        <v>26350667</v>
      </c>
      <c r="I24" s="155">
        <v>266326</v>
      </c>
      <c r="J24" s="155">
        <v>10358</v>
      </c>
      <c r="K24" s="155">
        <v>0</v>
      </c>
      <c r="L24" s="155">
        <v>0</v>
      </c>
      <c r="M24" s="155">
        <v>255968</v>
      </c>
      <c r="N24" s="155">
        <v>0</v>
      </c>
      <c r="O24" s="155">
        <v>0</v>
      </c>
      <c r="P24" s="155">
        <v>0</v>
      </c>
      <c r="Q24" s="155">
        <v>0</v>
      </c>
      <c r="R24" s="155">
        <v>26084341</v>
      </c>
      <c r="S24" s="155">
        <v>26340309</v>
      </c>
      <c r="T24" s="140">
        <f t="shared" si="2"/>
        <v>0.03889218476603862</v>
      </c>
      <c r="U24" s="72" t="s">
        <v>1</v>
      </c>
      <c r="V24" s="77" t="s">
        <v>134</v>
      </c>
      <c r="W24" s="81">
        <v>7648321</v>
      </c>
      <c r="X24" s="80">
        <f t="shared" si="3"/>
        <v>18448608</v>
      </c>
      <c r="Y24" s="71"/>
      <c r="Z24" s="100">
        <f>+C24-F24-G24-H24</f>
        <v>0</v>
      </c>
      <c r="AA24" s="101"/>
      <c r="AB24" s="102"/>
      <c r="AK24" s="131">
        <v>34484881</v>
      </c>
      <c r="AL24" s="87">
        <f>AK24-D24</f>
        <v>8387952</v>
      </c>
      <c r="AN24" s="15" t="s">
        <v>134</v>
      </c>
      <c r="AO24" s="15">
        <v>7648321</v>
      </c>
      <c r="AP24" s="103">
        <f aca="true" t="shared" si="5" ref="AP24:AP75">AO24-D24</f>
        <v>-18448608</v>
      </c>
    </row>
    <row r="25" spans="1:42" s="12" customFormat="1" ht="24.75" customHeight="1">
      <c r="A25" s="134" t="s">
        <v>6</v>
      </c>
      <c r="B25" s="154" t="s">
        <v>65</v>
      </c>
      <c r="C25" s="155">
        <v>1862518</v>
      </c>
      <c r="D25" s="155">
        <v>1843115</v>
      </c>
      <c r="E25" s="155">
        <v>19403</v>
      </c>
      <c r="F25" s="155">
        <v>200</v>
      </c>
      <c r="G25" s="155">
        <v>0</v>
      </c>
      <c r="H25" s="155">
        <v>1862318</v>
      </c>
      <c r="I25" s="155">
        <v>520951</v>
      </c>
      <c r="J25" s="155">
        <v>21103</v>
      </c>
      <c r="K25" s="155">
        <v>0</v>
      </c>
      <c r="L25" s="155">
        <v>0</v>
      </c>
      <c r="M25" s="155">
        <v>499848</v>
      </c>
      <c r="N25" s="155">
        <v>0</v>
      </c>
      <c r="O25" s="155">
        <v>0</v>
      </c>
      <c r="P25" s="155">
        <v>0</v>
      </c>
      <c r="Q25" s="155">
        <v>0</v>
      </c>
      <c r="R25" s="155">
        <v>1341367</v>
      </c>
      <c r="S25" s="155">
        <v>1841215</v>
      </c>
      <c r="T25" s="140">
        <f t="shared" si="2"/>
        <v>0.040508608295213945</v>
      </c>
      <c r="U25" s="72" t="s">
        <v>5</v>
      </c>
      <c r="V25" s="78" t="s">
        <v>55</v>
      </c>
      <c r="W25" s="80">
        <v>849588</v>
      </c>
      <c r="X25" s="80">
        <f t="shared" si="3"/>
        <v>993527</v>
      </c>
      <c r="Y25" s="70"/>
      <c r="Z25" s="104">
        <v>0</v>
      </c>
      <c r="AB25" s="87"/>
      <c r="AK25" s="101"/>
      <c r="AL25" s="87"/>
      <c r="AN25" s="12" t="s">
        <v>57</v>
      </c>
      <c r="AO25" s="12">
        <v>188030</v>
      </c>
      <c r="AP25" s="103">
        <f t="shared" si="5"/>
        <v>-1655085</v>
      </c>
    </row>
    <row r="26" spans="1:42" s="13" customFormat="1" ht="24.75" customHeight="1">
      <c r="A26" s="134" t="s">
        <v>7</v>
      </c>
      <c r="B26" s="154" t="s">
        <v>66</v>
      </c>
      <c r="C26" s="155">
        <v>1383064</v>
      </c>
      <c r="D26" s="155">
        <v>1096713</v>
      </c>
      <c r="E26" s="155">
        <v>286351</v>
      </c>
      <c r="F26" s="155">
        <v>400</v>
      </c>
      <c r="G26" s="155">
        <v>0</v>
      </c>
      <c r="H26" s="155">
        <v>1382664</v>
      </c>
      <c r="I26" s="155">
        <v>585384</v>
      </c>
      <c r="J26" s="155">
        <v>218401</v>
      </c>
      <c r="K26" s="155">
        <v>0</v>
      </c>
      <c r="L26" s="155">
        <v>0</v>
      </c>
      <c r="M26" s="155">
        <v>366983</v>
      </c>
      <c r="N26" s="155">
        <v>0</v>
      </c>
      <c r="O26" s="155">
        <v>0</v>
      </c>
      <c r="P26" s="155">
        <v>0</v>
      </c>
      <c r="Q26" s="155">
        <v>0</v>
      </c>
      <c r="R26" s="155">
        <v>797280</v>
      </c>
      <c r="S26" s="155">
        <v>1164263</v>
      </c>
      <c r="T26" s="140">
        <f t="shared" si="2"/>
        <v>0.37309014253891465</v>
      </c>
      <c r="U26" s="72" t="s">
        <v>6</v>
      </c>
      <c r="V26" s="78" t="s">
        <v>56</v>
      </c>
      <c r="W26" s="80">
        <v>3513047</v>
      </c>
      <c r="X26" s="80">
        <f t="shared" si="3"/>
        <v>-2416334</v>
      </c>
      <c r="Y26" s="70"/>
      <c r="Z26" s="104">
        <v>0</v>
      </c>
      <c r="AA26" s="12" t="s">
        <v>33</v>
      </c>
      <c r="AB26" s="87"/>
      <c r="AK26" s="116"/>
      <c r="AL26" s="87"/>
      <c r="AN26" s="13" t="s">
        <v>58</v>
      </c>
      <c r="AO26" s="13">
        <v>3097656</v>
      </c>
      <c r="AP26" s="103">
        <f t="shared" si="5"/>
        <v>2000943</v>
      </c>
    </row>
    <row r="27" spans="1:42" s="13" customFormat="1" ht="24.75" customHeight="1">
      <c r="A27" s="134" t="s">
        <v>8</v>
      </c>
      <c r="B27" s="154" t="s">
        <v>157</v>
      </c>
      <c r="C27" s="155">
        <v>427049</v>
      </c>
      <c r="D27" s="155">
        <v>268737</v>
      </c>
      <c r="E27" s="155">
        <v>158312</v>
      </c>
      <c r="F27" s="155">
        <v>0</v>
      </c>
      <c r="G27" s="155">
        <v>0</v>
      </c>
      <c r="H27" s="155">
        <v>427049</v>
      </c>
      <c r="I27" s="155">
        <v>208565</v>
      </c>
      <c r="J27" s="155">
        <v>150962</v>
      </c>
      <c r="K27" s="155">
        <v>0</v>
      </c>
      <c r="L27" s="155">
        <v>0</v>
      </c>
      <c r="M27" s="155">
        <v>57603</v>
      </c>
      <c r="N27" s="155">
        <v>0</v>
      </c>
      <c r="O27" s="155">
        <v>0</v>
      </c>
      <c r="P27" s="155">
        <v>0</v>
      </c>
      <c r="Q27" s="155">
        <v>0</v>
      </c>
      <c r="R27" s="155">
        <v>218484</v>
      </c>
      <c r="S27" s="155">
        <v>276087</v>
      </c>
      <c r="T27" s="140">
        <f t="shared" si="2"/>
        <v>0.7238127202550764</v>
      </c>
      <c r="U27" s="72" t="s">
        <v>7</v>
      </c>
      <c r="V27" s="78" t="s">
        <v>57</v>
      </c>
      <c r="W27" s="80">
        <v>188030</v>
      </c>
      <c r="X27" s="80">
        <f t="shared" si="3"/>
        <v>80707</v>
      </c>
      <c r="Y27" s="70"/>
      <c r="Z27" s="104" t="s">
        <v>103</v>
      </c>
      <c r="AA27" s="12"/>
      <c r="AB27" s="87"/>
      <c r="AK27" s="116"/>
      <c r="AL27" s="87"/>
      <c r="AN27" s="13" t="s">
        <v>135</v>
      </c>
      <c r="AO27" s="13">
        <v>41042438</v>
      </c>
      <c r="AP27" s="103">
        <f t="shared" si="5"/>
        <v>40773701</v>
      </c>
    </row>
    <row r="28" spans="1:42" s="13" customFormat="1" ht="24.75" customHeight="1">
      <c r="A28" s="134" t="s">
        <v>19</v>
      </c>
      <c r="B28" s="154" t="s">
        <v>64</v>
      </c>
      <c r="C28" s="155">
        <v>5232849</v>
      </c>
      <c r="D28" s="155">
        <v>5179387</v>
      </c>
      <c r="E28" s="155">
        <v>53462</v>
      </c>
      <c r="F28" s="155">
        <v>0</v>
      </c>
      <c r="G28" s="155">
        <v>0</v>
      </c>
      <c r="H28" s="155">
        <v>5232849</v>
      </c>
      <c r="I28" s="155">
        <v>5029166</v>
      </c>
      <c r="J28" s="155">
        <v>21936</v>
      </c>
      <c r="K28" s="155">
        <v>0</v>
      </c>
      <c r="L28" s="155">
        <v>0</v>
      </c>
      <c r="M28" s="155">
        <v>3515077</v>
      </c>
      <c r="N28" s="155">
        <v>1492153</v>
      </c>
      <c r="O28" s="155">
        <v>0</v>
      </c>
      <c r="P28" s="155">
        <v>0</v>
      </c>
      <c r="Q28" s="155">
        <v>0</v>
      </c>
      <c r="R28" s="155">
        <v>203683</v>
      </c>
      <c r="S28" s="155">
        <v>5210913</v>
      </c>
      <c r="T28" s="140">
        <f t="shared" si="2"/>
        <v>0.004361756999073007</v>
      </c>
      <c r="U28" s="72" t="s">
        <v>8</v>
      </c>
      <c r="V28" s="78" t="s">
        <v>58</v>
      </c>
      <c r="W28" s="80">
        <v>3097656</v>
      </c>
      <c r="X28" s="80">
        <f t="shared" si="3"/>
        <v>2081731</v>
      </c>
      <c r="Y28" s="70"/>
      <c r="Z28" s="104">
        <v>0</v>
      </c>
      <c r="AA28" s="12"/>
      <c r="AB28" s="87"/>
      <c r="AK28" s="116"/>
      <c r="AL28" s="87"/>
      <c r="AN28" s="13" t="s">
        <v>59</v>
      </c>
      <c r="AO28" s="13">
        <v>34153</v>
      </c>
      <c r="AP28" s="103">
        <f t="shared" si="5"/>
        <v>-5145234</v>
      </c>
    </row>
    <row r="29" spans="1:42" s="103" customFormat="1" ht="24.75" customHeight="1">
      <c r="A29" s="132" t="s">
        <v>3</v>
      </c>
      <c r="B29" s="148" t="s">
        <v>193</v>
      </c>
      <c r="C29" s="145">
        <f>SUM(C30:C33)</f>
        <v>61982979</v>
      </c>
      <c r="D29" s="145">
        <f aca="true" t="shared" si="6" ref="D29:S29">SUM(D30:D33)</f>
        <v>61014841</v>
      </c>
      <c r="E29" s="145">
        <f t="shared" si="6"/>
        <v>968138</v>
      </c>
      <c r="F29" s="145">
        <f t="shared" si="6"/>
        <v>378847</v>
      </c>
      <c r="G29" s="145">
        <f t="shared" si="6"/>
        <v>0</v>
      </c>
      <c r="H29" s="145">
        <f t="shared" si="6"/>
        <v>61604132</v>
      </c>
      <c r="I29" s="145">
        <f t="shared" si="6"/>
        <v>21684038</v>
      </c>
      <c r="J29" s="145">
        <f t="shared" si="6"/>
        <v>3844094</v>
      </c>
      <c r="K29" s="145">
        <f t="shared" si="6"/>
        <v>124420</v>
      </c>
      <c r="L29" s="145">
        <f t="shared" si="6"/>
        <v>0</v>
      </c>
      <c r="M29" s="145">
        <f t="shared" si="6"/>
        <v>17507690</v>
      </c>
      <c r="N29" s="145">
        <f t="shared" si="6"/>
        <v>207834</v>
      </c>
      <c r="O29" s="145">
        <f t="shared" si="6"/>
        <v>0</v>
      </c>
      <c r="P29" s="145">
        <f t="shared" si="6"/>
        <v>0</v>
      </c>
      <c r="Q29" s="145">
        <f t="shared" si="6"/>
        <v>0</v>
      </c>
      <c r="R29" s="147">
        <f t="shared" si="6"/>
        <v>39920094</v>
      </c>
      <c r="S29" s="145">
        <f t="shared" si="6"/>
        <v>57635618</v>
      </c>
      <c r="T29" s="140">
        <f t="shared" si="2"/>
        <v>0.18301545127342056</v>
      </c>
      <c r="U29" s="72" t="s">
        <v>3</v>
      </c>
      <c r="V29" s="77" t="s">
        <v>135</v>
      </c>
      <c r="W29" s="81">
        <v>41042438</v>
      </c>
      <c r="X29" s="80">
        <f t="shared" si="3"/>
        <v>19972403</v>
      </c>
      <c r="Y29" s="71"/>
      <c r="Z29" s="100">
        <f>+C29-F29-G29-H29</f>
        <v>0</v>
      </c>
      <c r="AA29" s="101"/>
      <c r="AB29" s="102">
        <f>C29-F29-G29-H29</f>
        <v>0</v>
      </c>
      <c r="AL29" s="87"/>
      <c r="AN29" s="13" t="s">
        <v>135</v>
      </c>
      <c r="AO29" s="13">
        <v>41042438</v>
      </c>
      <c r="AP29" s="103">
        <f t="shared" si="5"/>
        <v>-19972403</v>
      </c>
    </row>
    <row r="30" spans="1:42" s="12" customFormat="1" ht="24.75" customHeight="1">
      <c r="A30" s="134" t="s">
        <v>5</v>
      </c>
      <c r="B30" s="154" t="s">
        <v>91</v>
      </c>
      <c r="C30" s="155">
        <v>10336242</v>
      </c>
      <c r="D30" s="155">
        <v>9753888</v>
      </c>
      <c r="E30" s="155">
        <v>582354</v>
      </c>
      <c r="F30" s="155">
        <v>378447</v>
      </c>
      <c r="G30" s="155">
        <v>0</v>
      </c>
      <c r="H30" s="155">
        <v>9957795</v>
      </c>
      <c r="I30" s="155">
        <v>5085812</v>
      </c>
      <c r="J30" s="155">
        <v>1865267</v>
      </c>
      <c r="K30" s="155">
        <v>90220</v>
      </c>
      <c r="L30" s="155">
        <v>0</v>
      </c>
      <c r="M30" s="155">
        <v>2922491</v>
      </c>
      <c r="N30" s="155">
        <v>207834</v>
      </c>
      <c r="O30" s="155">
        <v>0</v>
      </c>
      <c r="P30" s="155">
        <v>0</v>
      </c>
      <c r="Q30" s="155">
        <v>0</v>
      </c>
      <c r="R30" s="155">
        <v>4871983</v>
      </c>
      <c r="S30" s="155">
        <v>8002308</v>
      </c>
      <c r="T30" s="140">
        <f t="shared" si="2"/>
        <v>0.3844984832313896</v>
      </c>
      <c r="U30" s="72" t="s">
        <v>5</v>
      </c>
      <c r="V30" s="78" t="s">
        <v>59</v>
      </c>
      <c r="W30" s="80">
        <v>34153</v>
      </c>
      <c r="X30" s="80">
        <f t="shared" si="3"/>
        <v>9719735</v>
      </c>
      <c r="Y30" s="70"/>
      <c r="Z30" s="104">
        <v>0</v>
      </c>
      <c r="AB30" s="87"/>
      <c r="AK30" s="149">
        <v>61014841</v>
      </c>
      <c r="AL30" s="87">
        <f>AK30-D30</f>
        <v>51260953</v>
      </c>
      <c r="AN30" s="12" t="s">
        <v>61</v>
      </c>
      <c r="AO30" s="12">
        <v>4307835</v>
      </c>
      <c r="AP30" s="103">
        <f t="shared" si="5"/>
        <v>-5446053</v>
      </c>
    </row>
    <row r="31" spans="1:42" s="13" customFormat="1" ht="24.75" customHeight="1">
      <c r="A31" s="134" t="s">
        <v>6</v>
      </c>
      <c r="B31" s="154" t="s">
        <v>92</v>
      </c>
      <c r="C31" s="155">
        <v>11843080</v>
      </c>
      <c r="D31" s="155">
        <v>11639459</v>
      </c>
      <c r="E31" s="155">
        <v>203621</v>
      </c>
      <c r="F31" s="155">
        <v>400</v>
      </c>
      <c r="G31" s="155">
        <v>0</v>
      </c>
      <c r="H31" s="155">
        <v>11842680</v>
      </c>
      <c r="I31" s="155">
        <v>10300266</v>
      </c>
      <c r="J31" s="155">
        <v>1694406</v>
      </c>
      <c r="K31" s="155">
        <v>34200</v>
      </c>
      <c r="L31" s="155">
        <v>0</v>
      </c>
      <c r="M31" s="155">
        <v>8571660</v>
      </c>
      <c r="N31" s="155">
        <v>0</v>
      </c>
      <c r="O31" s="155">
        <v>0</v>
      </c>
      <c r="P31" s="155">
        <v>0</v>
      </c>
      <c r="Q31" s="155">
        <v>0</v>
      </c>
      <c r="R31" s="155">
        <v>1542414</v>
      </c>
      <c r="S31" s="155">
        <v>10114074</v>
      </c>
      <c r="T31" s="140">
        <f t="shared" si="2"/>
        <v>0.16782149121197454</v>
      </c>
      <c r="U31" s="72" t="s">
        <v>6</v>
      </c>
      <c r="V31" s="78" t="s">
        <v>85</v>
      </c>
      <c r="W31" s="80">
        <v>8361462</v>
      </c>
      <c r="X31" s="80">
        <f t="shared" si="3"/>
        <v>3277997</v>
      </c>
      <c r="Y31" s="70"/>
      <c r="Z31" s="104">
        <v>0</v>
      </c>
      <c r="AA31" s="12"/>
      <c r="AB31" s="87"/>
      <c r="AK31" s="116"/>
      <c r="AL31" s="87"/>
      <c r="AN31" s="13" t="s">
        <v>62</v>
      </c>
      <c r="AO31" s="13">
        <v>15525928</v>
      </c>
      <c r="AP31" s="103">
        <f t="shared" si="5"/>
        <v>3886469</v>
      </c>
    </row>
    <row r="32" spans="1:42" s="13" customFormat="1" ht="24.75" customHeight="1">
      <c r="A32" s="134" t="s">
        <v>7</v>
      </c>
      <c r="B32" s="154" t="s">
        <v>196</v>
      </c>
      <c r="C32" s="155">
        <v>22985</v>
      </c>
      <c r="D32" s="155">
        <v>300</v>
      </c>
      <c r="E32" s="155">
        <v>22685</v>
      </c>
      <c r="F32" s="155">
        <v>0</v>
      </c>
      <c r="G32" s="155">
        <v>0</v>
      </c>
      <c r="H32" s="155">
        <v>22985</v>
      </c>
      <c r="I32" s="155">
        <v>22985</v>
      </c>
      <c r="J32" s="155">
        <v>22835</v>
      </c>
      <c r="K32" s="155">
        <v>0</v>
      </c>
      <c r="L32" s="155">
        <v>0</v>
      </c>
      <c r="M32" s="155">
        <v>150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150</v>
      </c>
      <c r="T32" s="140">
        <f t="shared" si="2"/>
        <v>0.9934740047857298</v>
      </c>
      <c r="U32" s="72" t="s">
        <v>7</v>
      </c>
      <c r="V32" s="78" t="s">
        <v>61</v>
      </c>
      <c r="W32" s="80">
        <v>4307835</v>
      </c>
      <c r="X32" s="80">
        <f t="shared" si="3"/>
        <v>-4307535</v>
      </c>
      <c r="Y32" s="70"/>
      <c r="Z32" s="104">
        <v>0</v>
      </c>
      <c r="AA32" s="12"/>
      <c r="AB32" s="87"/>
      <c r="AK32" s="116"/>
      <c r="AL32" s="87"/>
      <c r="AN32" s="13" t="s">
        <v>105</v>
      </c>
      <c r="AO32" s="13">
        <v>2660829</v>
      </c>
      <c r="AP32" s="103">
        <f t="shared" si="5"/>
        <v>2660529</v>
      </c>
    </row>
    <row r="33" spans="1:42" s="13" customFormat="1" ht="24.75" customHeight="1">
      <c r="A33" s="134" t="s">
        <v>8</v>
      </c>
      <c r="B33" s="154" t="s">
        <v>87</v>
      </c>
      <c r="C33" s="155">
        <v>39780672</v>
      </c>
      <c r="D33" s="155">
        <v>39621194</v>
      </c>
      <c r="E33" s="155">
        <v>159478</v>
      </c>
      <c r="F33" s="155">
        <v>0</v>
      </c>
      <c r="G33" s="155">
        <v>0</v>
      </c>
      <c r="H33" s="155">
        <v>39780672</v>
      </c>
      <c r="I33" s="155">
        <v>6274975</v>
      </c>
      <c r="J33" s="155">
        <v>261586</v>
      </c>
      <c r="K33" s="155">
        <v>0</v>
      </c>
      <c r="L33" s="155">
        <v>0</v>
      </c>
      <c r="M33" s="155">
        <v>6013389</v>
      </c>
      <c r="N33" s="155">
        <v>0</v>
      </c>
      <c r="O33" s="155">
        <v>0</v>
      </c>
      <c r="P33" s="155">
        <v>0</v>
      </c>
      <c r="Q33" s="155">
        <v>0</v>
      </c>
      <c r="R33" s="155">
        <v>33505697</v>
      </c>
      <c r="S33" s="155">
        <v>39519086</v>
      </c>
      <c r="T33" s="140">
        <f t="shared" si="2"/>
        <v>0.04168717803656588</v>
      </c>
      <c r="U33" s="72"/>
      <c r="V33" s="78" t="s">
        <v>62</v>
      </c>
      <c r="W33" s="80">
        <v>15525928</v>
      </c>
      <c r="X33" s="80">
        <f t="shared" si="3"/>
        <v>24095266</v>
      </c>
      <c r="Y33" s="70"/>
      <c r="Z33" s="104">
        <v>0</v>
      </c>
      <c r="AA33" s="12"/>
      <c r="AB33" s="87"/>
      <c r="AK33" s="116"/>
      <c r="AL33" s="87"/>
      <c r="AN33" s="13" t="s">
        <v>63</v>
      </c>
      <c r="AO33" s="13">
        <v>10152231</v>
      </c>
      <c r="AP33" s="103">
        <f t="shared" si="5"/>
        <v>-29468963</v>
      </c>
    </row>
    <row r="34" spans="1:42" s="13" customFormat="1" ht="24.75" customHeight="1">
      <c r="A34" s="132" t="s">
        <v>10</v>
      </c>
      <c r="B34" s="148" t="s">
        <v>187</v>
      </c>
      <c r="C34" s="145">
        <f>SUM(C35:C40)</f>
        <v>164200037</v>
      </c>
      <c r="D34" s="145">
        <f aca="true" t="shared" si="7" ref="D34:S34">SUM(D35:D40)</f>
        <v>119186771</v>
      </c>
      <c r="E34" s="147">
        <f t="shared" si="7"/>
        <v>45013266</v>
      </c>
      <c r="F34" s="145">
        <f t="shared" si="7"/>
        <v>1726460</v>
      </c>
      <c r="G34" s="145">
        <f t="shared" si="7"/>
        <v>0</v>
      </c>
      <c r="H34" s="145">
        <f t="shared" si="7"/>
        <v>162473577</v>
      </c>
      <c r="I34" s="145">
        <f t="shared" si="7"/>
        <v>131353532</v>
      </c>
      <c r="J34" s="145">
        <f t="shared" si="7"/>
        <v>1208240</v>
      </c>
      <c r="K34" s="145">
        <f t="shared" si="7"/>
        <v>786538</v>
      </c>
      <c r="L34" s="145">
        <f t="shared" si="7"/>
        <v>0</v>
      </c>
      <c r="M34" s="145">
        <f t="shared" si="7"/>
        <v>52383943</v>
      </c>
      <c r="N34" s="145">
        <f t="shared" si="7"/>
        <v>0</v>
      </c>
      <c r="O34" s="145">
        <f t="shared" si="7"/>
        <v>76324724</v>
      </c>
      <c r="P34" s="145">
        <f t="shared" si="7"/>
        <v>0</v>
      </c>
      <c r="Q34" s="145">
        <f t="shared" si="7"/>
        <v>650087</v>
      </c>
      <c r="R34" s="147">
        <f t="shared" si="7"/>
        <v>31120045</v>
      </c>
      <c r="S34" s="145">
        <f t="shared" si="7"/>
        <v>160478799</v>
      </c>
      <c r="T34" s="140">
        <f t="shared" si="2"/>
        <v>0.015186329363415976</v>
      </c>
      <c r="U34" s="72" t="s">
        <v>8</v>
      </c>
      <c r="V34" s="78" t="s">
        <v>105</v>
      </c>
      <c r="W34" s="80">
        <v>2660829</v>
      </c>
      <c r="X34" s="80">
        <f t="shared" si="3"/>
        <v>116525942</v>
      </c>
      <c r="Y34" s="70"/>
      <c r="Z34" s="104"/>
      <c r="AA34" s="12"/>
      <c r="AB34" s="87"/>
      <c r="AK34" s="116"/>
      <c r="AL34" s="87"/>
      <c r="AN34" s="13" t="s">
        <v>136</v>
      </c>
      <c r="AO34" s="13">
        <v>8315862</v>
      </c>
      <c r="AP34" s="103">
        <f t="shared" si="5"/>
        <v>-110870909</v>
      </c>
    </row>
    <row r="35" spans="1:42" s="13" customFormat="1" ht="24.75" customHeight="1">
      <c r="A35" s="134" t="s">
        <v>5</v>
      </c>
      <c r="B35" s="154" t="s">
        <v>81</v>
      </c>
      <c r="C35" s="155">
        <v>608570</v>
      </c>
      <c r="D35" s="155">
        <v>604670</v>
      </c>
      <c r="E35" s="155">
        <v>3900</v>
      </c>
      <c r="F35" s="155">
        <v>0</v>
      </c>
      <c r="G35" s="155">
        <v>0</v>
      </c>
      <c r="H35" s="155">
        <v>608570</v>
      </c>
      <c r="I35" s="155">
        <v>3900</v>
      </c>
      <c r="J35" s="155">
        <v>3900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604670</v>
      </c>
      <c r="S35" s="155">
        <v>604670</v>
      </c>
      <c r="T35" s="140">
        <v>1</v>
      </c>
      <c r="U35" s="72"/>
      <c r="V35" s="78"/>
      <c r="W35" s="80"/>
      <c r="X35" s="80"/>
      <c r="Y35" s="70"/>
      <c r="Z35" s="104"/>
      <c r="AA35" s="12"/>
      <c r="AB35" s="87"/>
      <c r="AK35" s="129">
        <v>119186771</v>
      </c>
      <c r="AL35" s="87">
        <f>AK35-D35</f>
        <v>118582101</v>
      </c>
      <c r="AN35" s="13" t="s">
        <v>125</v>
      </c>
      <c r="AO35" s="13">
        <v>208150</v>
      </c>
      <c r="AP35" s="103">
        <f t="shared" si="5"/>
        <v>-396520</v>
      </c>
    </row>
    <row r="36" spans="1:42" s="14" customFormat="1" ht="24.75" customHeight="1">
      <c r="A36" s="134" t="s">
        <v>6</v>
      </c>
      <c r="B36" s="154" t="s">
        <v>61</v>
      </c>
      <c r="C36" s="155">
        <v>45905441</v>
      </c>
      <c r="D36" s="155">
        <v>7321105</v>
      </c>
      <c r="E36" s="155">
        <v>38584336</v>
      </c>
      <c r="F36" s="155">
        <v>0</v>
      </c>
      <c r="G36" s="155">
        <v>0</v>
      </c>
      <c r="H36" s="155">
        <v>45905441</v>
      </c>
      <c r="I36" s="155">
        <v>41838002</v>
      </c>
      <c r="J36" s="155">
        <v>129257</v>
      </c>
      <c r="K36" s="155">
        <v>0</v>
      </c>
      <c r="L36" s="155">
        <v>0</v>
      </c>
      <c r="M36" s="155">
        <v>41683630</v>
      </c>
      <c r="N36" s="155">
        <v>0</v>
      </c>
      <c r="O36" s="155">
        <v>0</v>
      </c>
      <c r="P36" s="155">
        <v>0</v>
      </c>
      <c r="Q36" s="155">
        <v>25115</v>
      </c>
      <c r="R36" s="155">
        <v>4067439</v>
      </c>
      <c r="S36" s="155">
        <v>45776184</v>
      </c>
      <c r="T36" s="140">
        <v>0.014720127480411462</v>
      </c>
      <c r="U36" s="72" t="s">
        <v>19</v>
      </c>
      <c r="V36" s="78" t="s">
        <v>63</v>
      </c>
      <c r="W36" s="80">
        <v>10152231</v>
      </c>
      <c r="X36" s="80">
        <f t="shared" si="3"/>
        <v>-2831126</v>
      </c>
      <c r="Y36" s="70"/>
      <c r="Z36" s="104">
        <v>0</v>
      </c>
      <c r="AA36" s="12"/>
      <c r="AB36" s="87"/>
      <c r="AK36" s="102"/>
      <c r="AL36" s="87"/>
      <c r="AN36" s="14" t="s">
        <v>126</v>
      </c>
      <c r="AO36" s="14">
        <v>5145418</v>
      </c>
      <c r="AP36" s="103">
        <f t="shared" si="5"/>
        <v>-2175687</v>
      </c>
    </row>
    <row r="37" spans="1:42" s="27" customFormat="1" ht="24.75" customHeight="1">
      <c r="A37" s="134" t="s">
        <v>7</v>
      </c>
      <c r="B37" s="154" t="s">
        <v>82</v>
      </c>
      <c r="C37" s="155">
        <v>28022426</v>
      </c>
      <c r="D37" s="155">
        <v>27657978</v>
      </c>
      <c r="E37" s="155">
        <v>364448</v>
      </c>
      <c r="F37" s="155">
        <v>0</v>
      </c>
      <c r="G37" s="155">
        <v>0</v>
      </c>
      <c r="H37" s="155">
        <v>28022426</v>
      </c>
      <c r="I37" s="155">
        <v>27728740</v>
      </c>
      <c r="J37" s="155">
        <v>89955</v>
      </c>
      <c r="K37" s="155">
        <v>0</v>
      </c>
      <c r="L37" s="155">
        <v>0</v>
      </c>
      <c r="M37" s="155">
        <v>3645589</v>
      </c>
      <c r="N37" s="155">
        <v>0</v>
      </c>
      <c r="O37" s="155">
        <v>23368224</v>
      </c>
      <c r="P37" s="155">
        <v>0</v>
      </c>
      <c r="Q37" s="155">
        <v>624972</v>
      </c>
      <c r="R37" s="155">
        <v>293686</v>
      </c>
      <c r="S37" s="155">
        <v>27932471</v>
      </c>
      <c r="T37" s="140">
        <v>0.9445608432343711</v>
      </c>
      <c r="U37" s="72" t="s">
        <v>10</v>
      </c>
      <c r="V37" s="77" t="s">
        <v>136</v>
      </c>
      <c r="W37" s="81">
        <v>8315862</v>
      </c>
      <c r="X37" s="80">
        <f t="shared" si="3"/>
        <v>19342116</v>
      </c>
      <c r="Y37" s="71"/>
      <c r="Z37" s="104">
        <f>+C37-F37-G37-H37</f>
        <v>0</v>
      </c>
      <c r="AA37" s="106"/>
      <c r="AB37" s="87">
        <f>C37-F37-G37-H37</f>
        <v>0</v>
      </c>
      <c r="AK37" s="103"/>
      <c r="AL37" s="87"/>
      <c r="AN37" s="13" t="s">
        <v>136</v>
      </c>
      <c r="AO37" s="13">
        <v>8315862</v>
      </c>
      <c r="AP37" s="103">
        <f t="shared" si="5"/>
        <v>-19342116</v>
      </c>
    </row>
    <row r="38" spans="1:42" s="12" customFormat="1" ht="24.75" customHeight="1">
      <c r="A38" s="134" t="s">
        <v>8</v>
      </c>
      <c r="B38" s="154" t="s">
        <v>69</v>
      </c>
      <c r="C38" s="155">
        <v>55709819</v>
      </c>
      <c r="D38" s="155">
        <v>55219633</v>
      </c>
      <c r="E38" s="155">
        <v>490186</v>
      </c>
      <c r="F38" s="155">
        <v>61620</v>
      </c>
      <c r="G38" s="155">
        <v>0</v>
      </c>
      <c r="H38" s="155">
        <v>55648199</v>
      </c>
      <c r="I38" s="155">
        <v>54336098</v>
      </c>
      <c r="J38" s="155">
        <v>306717</v>
      </c>
      <c r="K38" s="155">
        <v>453998</v>
      </c>
      <c r="L38" s="155">
        <v>0</v>
      </c>
      <c r="M38" s="155">
        <v>618883</v>
      </c>
      <c r="N38" s="155">
        <v>0</v>
      </c>
      <c r="O38" s="155">
        <v>52956500</v>
      </c>
      <c r="P38" s="155">
        <v>0</v>
      </c>
      <c r="Q38" s="155">
        <v>0</v>
      </c>
      <c r="R38" s="155">
        <v>1312101</v>
      </c>
      <c r="S38" s="155">
        <v>54887484</v>
      </c>
      <c r="T38" s="140">
        <v>0.3579747787995577</v>
      </c>
      <c r="U38" s="72" t="s">
        <v>5</v>
      </c>
      <c r="V38" s="79" t="s">
        <v>125</v>
      </c>
      <c r="W38" s="80">
        <v>208150</v>
      </c>
      <c r="X38" s="80">
        <f t="shared" si="3"/>
        <v>55011483</v>
      </c>
      <c r="Y38" s="70"/>
      <c r="Z38" s="107"/>
      <c r="AA38" s="22"/>
      <c r="AB38" s="108"/>
      <c r="AK38" s="101"/>
      <c r="AL38" s="87"/>
      <c r="AN38" s="12" t="s">
        <v>152</v>
      </c>
      <c r="AO38" s="12">
        <v>4127407</v>
      </c>
      <c r="AP38" s="103">
        <f t="shared" si="5"/>
        <v>-51092226</v>
      </c>
    </row>
    <row r="39" spans="1:42" s="13" customFormat="1" ht="24.75" customHeight="1">
      <c r="A39" s="134" t="s">
        <v>19</v>
      </c>
      <c r="B39" s="154" t="s">
        <v>161</v>
      </c>
      <c r="C39" s="155">
        <v>9658319</v>
      </c>
      <c r="D39" s="155">
        <v>6111829</v>
      </c>
      <c r="E39" s="155">
        <v>3546490</v>
      </c>
      <c r="F39" s="155">
        <v>5400</v>
      </c>
      <c r="G39" s="155">
        <v>0</v>
      </c>
      <c r="H39" s="155">
        <v>9652919</v>
      </c>
      <c r="I39" s="155">
        <v>5659498</v>
      </c>
      <c r="J39" s="155">
        <v>552095</v>
      </c>
      <c r="K39" s="155">
        <v>327800</v>
      </c>
      <c r="L39" s="155">
        <v>0</v>
      </c>
      <c r="M39" s="155">
        <v>4779603</v>
      </c>
      <c r="N39" s="155">
        <v>0</v>
      </c>
      <c r="O39" s="155">
        <v>0</v>
      </c>
      <c r="P39" s="155">
        <v>0</v>
      </c>
      <c r="Q39" s="155">
        <v>0</v>
      </c>
      <c r="R39" s="155">
        <v>3993421</v>
      </c>
      <c r="S39" s="155">
        <v>8773024</v>
      </c>
      <c r="T39" s="140">
        <v>0.046745271303577966</v>
      </c>
      <c r="U39" s="72" t="s">
        <v>6</v>
      </c>
      <c r="V39" s="79" t="s">
        <v>126</v>
      </c>
      <c r="W39" s="80">
        <v>5145418</v>
      </c>
      <c r="X39" s="80">
        <f t="shared" si="3"/>
        <v>966411</v>
      </c>
      <c r="Y39" s="70"/>
      <c r="Z39" s="107"/>
      <c r="AA39" s="22"/>
      <c r="AB39" s="108"/>
      <c r="AK39" s="116"/>
      <c r="AL39" s="87"/>
      <c r="AN39" s="13" t="s">
        <v>153</v>
      </c>
      <c r="AO39" s="13">
        <v>179835</v>
      </c>
      <c r="AP39" s="103">
        <f t="shared" si="5"/>
        <v>-5931994</v>
      </c>
    </row>
    <row r="40" spans="1:42" s="13" customFormat="1" ht="24.75" customHeight="1">
      <c r="A40" s="134" t="s">
        <v>20</v>
      </c>
      <c r="B40" s="154" t="s">
        <v>84</v>
      </c>
      <c r="C40" s="155">
        <v>24295462</v>
      </c>
      <c r="D40" s="155">
        <v>22271556</v>
      </c>
      <c r="E40" s="155">
        <v>2023906</v>
      </c>
      <c r="F40" s="155">
        <v>1659440</v>
      </c>
      <c r="G40" s="155">
        <v>0</v>
      </c>
      <c r="H40" s="155">
        <v>22636022</v>
      </c>
      <c r="I40" s="155">
        <v>1787294</v>
      </c>
      <c r="J40" s="155">
        <v>126316</v>
      </c>
      <c r="K40" s="155">
        <v>4740</v>
      </c>
      <c r="L40" s="155">
        <v>0</v>
      </c>
      <c r="M40" s="155">
        <v>1656238</v>
      </c>
      <c r="N40" s="155">
        <v>0</v>
      </c>
      <c r="O40" s="155">
        <v>0</v>
      </c>
      <c r="P40" s="155">
        <v>0</v>
      </c>
      <c r="Q40" s="155">
        <v>0</v>
      </c>
      <c r="R40" s="155">
        <v>20848728</v>
      </c>
      <c r="S40" s="155">
        <v>22504966</v>
      </c>
      <c r="T40" s="140">
        <v>0.31697561191346224</v>
      </c>
      <c r="U40" s="72"/>
      <c r="V40" s="79"/>
      <c r="W40" s="80"/>
      <c r="X40" s="80"/>
      <c r="Y40" s="70"/>
      <c r="Z40" s="107"/>
      <c r="AA40" s="22"/>
      <c r="AB40" s="108"/>
      <c r="AK40" s="116"/>
      <c r="AL40" s="87"/>
      <c r="AN40" s="13" t="s">
        <v>128</v>
      </c>
      <c r="AO40" s="13">
        <v>1025373</v>
      </c>
      <c r="AP40" s="103">
        <f t="shared" si="5"/>
        <v>-21246183</v>
      </c>
    </row>
    <row r="41" spans="1:42" s="13" customFormat="1" ht="24.75" customHeight="1">
      <c r="A41" s="132" t="s">
        <v>46</v>
      </c>
      <c r="B41" s="148" t="s">
        <v>176</v>
      </c>
      <c r="C41" s="145">
        <f>SUM(C42:C46)</f>
        <v>19466075</v>
      </c>
      <c r="D41" s="145">
        <f aca="true" t="shared" si="8" ref="D41:S41">SUM(D42:D46)</f>
        <v>16784786</v>
      </c>
      <c r="E41" s="145">
        <f t="shared" si="8"/>
        <v>2681289</v>
      </c>
      <c r="F41" s="145">
        <f t="shared" si="8"/>
        <v>765952</v>
      </c>
      <c r="G41" s="145">
        <f t="shared" si="8"/>
        <v>0</v>
      </c>
      <c r="H41" s="145">
        <f t="shared" si="8"/>
        <v>18700123</v>
      </c>
      <c r="I41" s="145">
        <f t="shared" si="8"/>
        <v>5473573</v>
      </c>
      <c r="J41" s="145">
        <f t="shared" si="8"/>
        <v>590796</v>
      </c>
      <c r="K41" s="145">
        <f t="shared" si="8"/>
        <v>8770</v>
      </c>
      <c r="L41" s="145">
        <f t="shared" si="8"/>
        <v>0</v>
      </c>
      <c r="M41" s="145">
        <f t="shared" si="8"/>
        <v>4557007</v>
      </c>
      <c r="N41" s="145">
        <f t="shared" si="8"/>
        <v>317000</v>
      </c>
      <c r="O41" s="145">
        <f t="shared" si="8"/>
        <v>0</v>
      </c>
      <c r="P41" s="145">
        <f t="shared" si="8"/>
        <v>0</v>
      </c>
      <c r="Q41" s="145">
        <f t="shared" si="8"/>
        <v>0</v>
      </c>
      <c r="R41" s="145">
        <f t="shared" si="8"/>
        <v>13226550</v>
      </c>
      <c r="S41" s="145">
        <f t="shared" si="8"/>
        <v>18100557</v>
      </c>
      <c r="T41" s="140">
        <f aca="true" t="shared" si="9" ref="T41:T91">(J41+K41+L41)/I41</f>
        <v>0.10953832167763178</v>
      </c>
      <c r="U41" s="72" t="s">
        <v>7</v>
      </c>
      <c r="V41" s="79" t="s">
        <v>127</v>
      </c>
      <c r="W41" s="80">
        <v>2962294</v>
      </c>
      <c r="X41" s="80">
        <f t="shared" si="3"/>
        <v>13822492</v>
      </c>
      <c r="Y41" s="70"/>
      <c r="Z41" s="107"/>
      <c r="AA41" s="22"/>
      <c r="AB41" s="108"/>
      <c r="AK41" s="116"/>
      <c r="AL41" s="87"/>
      <c r="AN41" s="13" t="s">
        <v>122</v>
      </c>
      <c r="AO41" s="13">
        <v>2160857</v>
      </c>
      <c r="AP41" s="103">
        <f t="shared" si="5"/>
        <v>-14623929</v>
      </c>
    </row>
    <row r="42" spans="1:42" s="27" customFormat="1" ht="24.75" customHeight="1">
      <c r="A42" s="134" t="s">
        <v>5</v>
      </c>
      <c r="B42" s="154" t="s">
        <v>191</v>
      </c>
      <c r="C42" s="155">
        <v>1564606</v>
      </c>
      <c r="D42" s="155">
        <v>1124349</v>
      </c>
      <c r="E42" s="155">
        <v>440257</v>
      </c>
      <c r="F42" s="155">
        <v>0</v>
      </c>
      <c r="G42" s="155">
        <v>0</v>
      </c>
      <c r="H42" s="155">
        <v>1564606</v>
      </c>
      <c r="I42" s="155">
        <v>480095</v>
      </c>
      <c r="J42" s="155">
        <v>57071</v>
      </c>
      <c r="K42" s="155">
        <v>4770</v>
      </c>
      <c r="L42" s="155">
        <v>0</v>
      </c>
      <c r="M42" s="155">
        <v>418254</v>
      </c>
      <c r="N42" s="155">
        <v>0</v>
      </c>
      <c r="O42" s="155">
        <v>0</v>
      </c>
      <c r="P42" s="155">
        <v>0</v>
      </c>
      <c r="Q42" s="155">
        <v>0</v>
      </c>
      <c r="R42" s="155">
        <v>1084511</v>
      </c>
      <c r="S42" s="155">
        <v>1502765</v>
      </c>
      <c r="T42" s="140">
        <f t="shared" si="9"/>
        <v>0.12880992303606578</v>
      </c>
      <c r="U42" s="72" t="s">
        <v>46</v>
      </c>
      <c r="V42" s="77" t="s">
        <v>152</v>
      </c>
      <c r="W42" s="81">
        <v>4127407</v>
      </c>
      <c r="X42" s="80">
        <f t="shared" si="3"/>
        <v>-3003058</v>
      </c>
      <c r="Y42" s="71"/>
      <c r="Z42" s="104">
        <f>+C42-F42-G42-H42</f>
        <v>0</v>
      </c>
      <c r="AA42" s="106"/>
      <c r="AB42" s="87">
        <f>C42-F42-G42-H42</f>
        <v>0</v>
      </c>
      <c r="AK42" s="131">
        <v>16784786</v>
      </c>
      <c r="AL42" s="87">
        <f>AK42-D42</f>
        <v>15660437</v>
      </c>
      <c r="AN42" s="12" t="s">
        <v>152</v>
      </c>
      <c r="AO42" s="12">
        <v>4127407</v>
      </c>
      <c r="AP42" s="103">
        <f t="shared" si="5"/>
        <v>3003058</v>
      </c>
    </row>
    <row r="43" spans="1:42" s="12" customFormat="1" ht="30.75" customHeight="1">
      <c r="A43" s="134" t="s">
        <v>6</v>
      </c>
      <c r="B43" s="154" t="s">
        <v>131</v>
      </c>
      <c r="C43" s="155">
        <v>1154440</v>
      </c>
      <c r="D43" s="155">
        <v>683402</v>
      </c>
      <c r="E43" s="155">
        <v>471038</v>
      </c>
      <c r="F43" s="155">
        <v>11829</v>
      </c>
      <c r="G43" s="155">
        <v>0</v>
      </c>
      <c r="H43" s="155">
        <v>1142611</v>
      </c>
      <c r="I43" s="155">
        <v>831961</v>
      </c>
      <c r="J43" s="155">
        <v>54373</v>
      </c>
      <c r="K43" s="155">
        <v>0</v>
      </c>
      <c r="L43" s="155">
        <v>0</v>
      </c>
      <c r="M43" s="155">
        <v>777588</v>
      </c>
      <c r="N43" s="155">
        <v>0</v>
      </c>
      <c r="O43" s="155">
        <v>0</v>
      </c>
      <c r="P43" s="155">
        <v>0</v>
      </c>
      <c r="Q43" s="155">
        <v>0</v>
      </c>
      <c r="R43" s="155">
        <v>310650</v>
      </c>
      <c r="S43" s="155">
        <v>1088238</v>
      </c>
      <c r="T43" s="140">
        <f t="shared" si="9"/>
        <v>0.06535522698780351</v>
      </c>
      <c r="U43" s="72" t="s">
        <v>5</v>
      </c>
      <c r="V43" s="78" t="s">
        <v>153</v>
      </c>
      <c r="W43" s="80">
        <v>179835</v>
      </c>
      <c r="X43" s="80">
        <f t="shared" si="3"/>
        <v>503567</v>
      </c>
      <c r="Y43" s="70"/>
      <c r="Z43" s="107"/>
      <c r="AA43" s="22"/>
      <c r="AB43" s="108"/>
      <c r="AK43" s="101"/>
      <c r="AL43" s="87"/>
      <c r="AN43" s="12" t="s">
        <v>145</v>
      </c>
      <c r="AO43" s="12">
        <v>6536096</v>
      </c>
      <c r="AP43" s="103">
        <f t="shared" si="5"/>
        <v>5852694</v>
      </c>
    </row>
    <row r="44" spans="1:42" s="13" customFormat="1" ht="33" customHeight="1">
      <c r="A44" s="134" t="s">
        <v>7</v>
      </c>
      <c r="B44" s="154" t="s">
        <v>123</v>
      </c>
      <c r="C44" s="155">
        <v>3144771</v>
      </c>
      <c r="D44" s="155">
        <v>2810591</v>
      </c>
      <c r="E44" s="155">
        <v>334180</v>
      </c>
      <c r="F44" s="155">
        <v>404391</v>
      </c>
      <c r="G44" s="155">
        <v>0</v>
      </c>
      <c r="H44" s="155">
        <v>2740380</v>
      </c>
      <c r="I44" s="155">
        <v>799104</v>
      </c>
      <c r="J44" s="155">
        <v>21995</v>
      </c>
      <c r="K44" s="155">
        <v>0</v>
      </c>
      <c r="L44" s="155">
        <v>0</v>
      </c>
      <c r="M44" s="155">
        <v>777109</v>
      </c>
      <c r="N44" s="155">
        <v>0</v>
      </c>
      <c r="O44" s="155">
        <v>0</v>
      </c>
      <c r="P44" s="155">
        <v>0</v>
      </c>
      <c r="Q44" s="155">
        <v>0</v>
      </c>
      <c r="R44" s="155">
        <v>1941276</v>
      </c>
      <c r="S44" s="155">
        <v>2718385</v>
      </c>
      <c r="T44" s="140">
        <f t="shared" si="9"/>
        <v>0.02752457752683005</v>
      </c>
      <c r="U44" s="72" t="s">
        <v>6</v>
      </c>
      <c r="V44" s="78" t="s">
        <v>128</v>
      </c>
      <c r="W44" s="80">
        <v>1025373</v>
      </c>
      <c r="X44" s="80">
        <f t="shared" si="3"/>
        <v>1785218</v>
      </c>
      <c r="Y44" s="70"/>
      <c r="Z44" s="107"/>
      <c r="AA44" s="22"/>
      <c r="AB44" s="108"/>
      <c r="AK44" s="116"/>
      <c r="AL44" s="87"/>
      <c r="AN44" s="13" t="s">
        <v>64</v>
      </c>
      <c r="AO44" s="13">
        <v>4617749</v>
      </c>
      <c r="AP44" s="103">
        <f t="shared" si="5"/>
        <v>1807158</v>
      </c>
    </row>
    <row r="45" spans="1:42" s="13" customFormat="1" ht="24.75" customHeight="1">
      <c r="A45" s="134" t="s">
        <v>8</v>
      </c>
      <c r="B45" s="154" t="s">
        <v>95</v>
      </c>
      <c r="C45" s="155">
        <v>11977286</v>
      </c>
      <c r="D45" s="155">
        <v>11402578</v>
      </c>
      <c r="E45" s="155">
        <v>574708</v>
      </c>
      <c r="F45" s="155">
        <v>349732</v>
      </c>
      <c r="G45" s="155">
        <v>0</v>
      </c>
      <c r="H45" s="155">
        <v>11627554</v>
      </c>
      <c r="I45" s="155">
        <v>2021494</v>
      </c>
      <c r="J45" s="155">
        <v>436616</v>
      </c>
      <c r="K45" s="155">
        <v>0</v>
      </c>
      <c r="L45" s="155">
        <v>0</v>
      </c>
      <c r="M45" s="155">
        <v>1267878</v>
      </c>
      <c r="N45" s="155">
        <v>317000</v>
      </c>
      <c r="O45" s="155">
        <v>0</v>
      </c>
      <c r="P45" s="155">
        <v>0</v>
      </c>
      <c r="Q45" s="155">
        <v>0</v>
      </c>
      <c r="R45" s="155">
        <v>9606060</v>
      </c>
      <c r="S45" s="155">
        <v>11190938</v>
      </c>
      <c r="T45" s="140">
        <f t="shared" si="9"/>
        <v>0.21598678996821163</v>
      </c>
      <c r="U45" s="72" t="s">
        <v>7</v>
      </c>
      <c r="V45" s="78" t="s">
        <v>122</v>
      </c>
      <c r="W45" s="80">
        <v>2160857</v>
      </c>
      <c r="X45" s="80">
        <f t="shared" si="3"/>
        <v>9241721</v>
      </c>
      <c r="Y45" s="70"/>
      <c r="Z45" s="107"/>
      <c r="AA45" s="22"/>
      <c r="AB45" s="108"/>
      <c r="AK45" s="116"/>
      <c r="AL45" s="87"/>
      <c r="AN45" s="13" t="s">
        <v>65</v>
      </c>
      <c r="AO45" s="13">
        <v>491374</v>
      </c>
      <c r="AP45" s="103">
        <f t="shared" si="5"/>
        <v>-10911204</v>
      </c>
    </row>
    <row r="46" spans="1:42" s="13" customFormat="1" ht="27" customHeight="1">
      <c r="A46" s="134" t="s">
        <v>19</v>
      </c>
      <c r="B46" s="154" t="s">
        <v>107</v>
      </c>
      <c r="C46" s="155">
        <v>1624972</v>
      </c>
      <c r="D46" s="155">
        <v>763866</v>
      </c>
      <c r="E46" s="155">
        <v>861106</v>
      </c>
      <c r="F46" s="155">
        <v>0</v>
      </c>
      <c r="G46" s="155">
        <v>0</v>
      </c>
      <c r="H46" s="155">
        <v>1624972</v>
      </c>
      <c r="I46" s="155">
        <v>1340919</v>
      </c>
      <c r="J46" s="155">
        <v>20741</v>
      </c>
      <c r="K46" s="155">
        <v>4000</v>
      </c>
      <c r="L46" s="155">
        <v>0</v>
      </c>
      <c r="M46" s="155">
        <v>1316178</v>
      </c>
      <c r="N46" s="155">
        <v>0</v>
      </c>
      <c r="O46" s="155">
        <v>0</v>
      </c>
      <c r="P46" s="155">
        <v>0</v>
      </c>
      <c r="Q46" s="155">
        <v>0</v>
      </c>
      <c r="R46" s="155">
        <v>284053</v>
      </c>
      <c r="S46" s="155">
        <v>1600231</v>
      </c>
      <c r="T46" s="140">
        <f t="shared" si="9"/>
        <v>0.018450778906108422</v>
      </c>
      <c r="U46" s="72" t="s">
        <v>8</v>
      </c>
      <c r="V46" s="78" t="s">
        <v>129</v>
      </c>
      <c r="W46" s="80">
        <v>761342</v>
      </c>
      <c r="X46" s="80">
        <f t="shared" si="3"/>
        <v>2524</v>
      </c>
      <c r="Y46" s="70"/>
      <c r="Z46" s="107"/>
      <c r="AA46" s="22"/>
      <c r="AB46" s="108"/>
      <c r="AK46" s="116"/>
      <c r="AL46" s="87"/>
      <c r="AN46" s="13" t="s">
        <v>66</v>
      </c>
      <c r="AO46" s="13">
        <v>1426973</v>
      </c>
      <c r="AP46" s="103">
        <f t="shared" si="5"/>
        <v>663107</v>
      </c>
    </row>
    <row r="47" spans="1:42" s="27" customFormat="1" ht="24.75" customHeight="1">
      <c r="A47" s="132" t="s">
        <v>47</v>
      </c>
      <c r="B47" s="148" t="s">
        <v>177</v>
      </c>
      <c r="C47" s="145">
        <f>SUM(C48:C55)</f>
        <v>252930100</v>
      </c>
      <c r="D47" s="145">
        <f aca="true" t="shared" si="10" ref="D47:S47">SUM(D48:D55)</f>
        <v>205078020</v>
      </c>
      <c r="E47" s="147">
        <f t="shared" si="10"/>
        <v>47852080</v>
      </c>
      <c r="F47" s="145">
        <f t="shared" si="10"/>
        <v>175106</v>
      </c>
      <c r="G47" s="145">
        <f t="shared" si="10"/>
        <v>0</v>
      </c>
      <c r="H47" s="145">
        <f t="shared" si="10"/>
        <v>252754994</v>
      </c>
      <c r="I47" s="145">
        <f t="shared" si="10"/>
        <v>131152422</v>
      </c>
      <c r="J47" s="145">
        <f t="shared" si="10"/>
        <v>5604120</v>
      </c>
      <c r="K47" s="145">
        <f t="shared" si="10"/>
        <v>2391747</v>
      </c>
      <c r="L47" s="145">
        <f t="shared" si="10"/>
        <v>16115</v>
      </c>
      <c r="M47" s="145">
        <f t="shared" si="10"/>
        <v>123140440</v>
      </c>
      <c r="N47" s="145">
        <f t="shared" si="10"/>
        <v>0</v>
      </c>
      <c r="O47" s="145">
        <f t="shared" si="10"/>
        <v>0</v>
      </c>
      <c r="P47" s="145">
        <f t="shared" si="10"/>
        <v>0</v>
      </c>
      <c r="Q47" s="145">
        <f t="shared" si="10"/>
        <v>0</v>
      </c>
      <c r="R47" s="147">
        <f t="shared" si="10"/>
        <v>121602572</v>
      </c>
      <c r="S47" s="145">
        <f t="shared" si="10"/>
        <v>244743012</v>
      </c>
      <c r="T47" s="140">
        <f t="shared" si="9"/>
        <v>0.06108908915155223</v>
      </c>
      <c r="U47" s="72" t="s">
        <v>47</v>
      </c>
      <c r="V47" s="77" t="s">
        <v>145</v>
      </c>
      <c r="W47" s="81">
        <v>6536096</v>
      </c>
      <c r="X47" s="80">
        <f t="shared" si="3"/>
        <v>198541924</v>
      </c>
      <c r="Y47" s="71"/>
      <c r="Z47" s="104">
        <f>+C47-F47-G47-H47</f>
        <v>0</v>
      </c>
      <c r="AA47" s="106"/>
      <c r="AB47" s="87">
        <f>C47-F47-G47-H47</f>
        <v>0</v>
      </c>
      <c r="AK47" s="103"/>
      <c r="AL47" s="87"/>
      <c r="AN47" s="12" t="s">
        <v>145</v>
      </c>
      <c r="AO47" s="12">
        <v>6536096</v>
      </c>
      <c r="AP47" s="103">
        <f t="shared" si="5"/>
        <v>-198541924</v>
      </c>
    </row>
    <row r="48" spans="1:42" s="12" customFormat="1" ht="24.75" customHeight="1">
      <c r="A48" s="134" t="s">
        <v>5</v>
      </c>
      <c r="B48" s="154" t="s">
        <v>211</v>
      </c>
      <c r="C48" s="155">
        <v>37678031</v>
      </c>
      <c r="D48" s="155">
        <v>31228870</v>
      </c>
      <c r="E48" s="155">
        <v>6449161</v>
      </c>
      <c r="F48" s="155">
        <v>27363</v>
      </c>
      <c r="G48" s="155">
        <v>0</v>
      </c>
      <c r="H48" s="155">
        <v>37650668</v>
      </c>
      <c r="I48" s="155">
        <v>21029512</v>
      </c>
      <c r="J48" s="155">
        <v>2405793</v>
      </c>
      <c r="K48" s="155">
        <v>408</v>
      </c>
      <c r="L48" s="155">
        <v>16115</v>
      </c>
      <c r="M48" s="155">
        <v>18607196</v>
      </c>
      <c r="N48" s="155">
        <v>0</v>
      </c>
      <c r="O48" s="155">
        <v>0</v>
      </c>
      <c r="P48" s="155">
        <v>0</v>
      </c>
      <c r="Q48" s="155">
        <v>0</v>
      </c>
      <c r="R48" s="155">
        <v>16621156</v>
      </c>
      <c r="S48" s="147">
        <v>35228352</v>
      </c>
      <c r="T48" s="140">
        <f t="shared" si="9"/>
        <v>0.11518650551662825</v>
      </c>
      <c r="U48" s="72" t="s">
        <v>5</v>
      </c>
      <c r="V48" s="78" t="s">
        <v>64</v>
      </c>
      <c r="W48" s="80">
        <v>4617749</v>
      </c>
      <c r="X48" s="80">
        <f t="shared" si="3"/>
        <v>26611121</v>
      </c>
      <c r="Y48" s="70"/>
      <c r="Z48" s="104">
        <v>0</v>
      </c>
      <c r="AB48" s="87"/>
      <c r="AK48" s="149">
        <v>205078020</v>
      </c>
      <c r="AL48" s="87">
        <f>AK48-D48</f>
        <v>173849150</v>
      </c>
      <c r="AN48" s="12" t="s">
        <v>67</v>
      </c>
      <c r="AO48" s="12">
        <v>1413512</v>
      </c>
      <c r="AP48" s="103">
        <f t="shared" si="5"/>
        <v>-29815358</v>
      </c>
    </row>
    <row r="49" spans="1:42" s="13" customFormat="1" ht="24.75" customHeight="1">
      <c r="A49" s="134" t="s">
        <v>6</v>
      </c>
      <c r="B49" s="154" t="s">
        <v>70</v>
      </c>
      <c r="C49" s="155">
        <v>85741051</v>
      </c>
      <c r="D49" s="155">
        <v>71692488</v>
      </c>
      <c r="E49" s="155">
        <v>14048563</v>
      </c>
      <c r="F49" s="155">
        <v>0</v>
      </c>
      <c r="G49" s="155">
        <v>0</v>
      </c>
      <c r="H49" s="155">
        <v>85741051</v>
      </c>
      <c r="I49" s="155">
        <v>22071284</v>
      </c>
      <c r="J49" s="155">
        <v>539350</v>
      </c>
      <c r="K49" s="155">
        <v>14818</v>
      </c>
      <c r="L49" s="155">
        <v>0</v>
      </c>
      <c r="M49" s="155">
        <v>21517116</v>
      </c>
      <c r="N49" s="155">
        <v>0</v>
      </c>
      <c r="O49" s="155">
        <v>0</v>
      </c>
      <c r="P49" s="155">
        <v>0</v>
      </c>
      <c r="Q49" s="155">
        <v>0</v>
      </c>
      <c r="R49" s="155">
        <v>63669767</v>
      </c>
      <c r="S49" s="147">
        <v>85186883</v>
      </c>
      <c r="T49" s="140">
        <f t="shared" si="9"/>
        <v>0.025108099737196986</v>
      </c>
      <c r="U49" s="72" t="s">
        <v>6</v>
      </c>
      <c r="V49" s="78" t="s">
        <v>65</v>
      </c>
      <c r="W49" s="80">
        <v>491374</v>
      </c>
      <c r="X49" s="80">
        <f t="shared" si="3"/>
        <v>71201114</v>
      </c>
      <c r="Y49" s="70"/>
      <c r="Z49" s="104">
        <v>0</v>
      </c>
      <c r="AA49" s="12"/>
      <c r="AB49" s="87"/>
      <c r="AK49" s="116"/>
      <c r="AL49" s="87"/>
      <c r="AP49" s="103"/>
    </row>
    <row r="50" spans="1:42" s="13" customFormat="1" ht="24.75" customHeight="1">
      <c r="A50" s="134" t="s">
        <v>7</v>
      </c>
      <c r="B50" s="154" t="s">
        <v>73</v>
      </c>
      <c r="C50" s="155">
        <v>15006461</v>
      </c>
      <c r="D50" s="155">
        <v>11871558</v>
      </c>
      <c r="E50" s="155">
        <v>3134903</v>
      </c>
      <c r="F50" s="155">
        <v>96530</v>
      </c>
      <c r="G50" s="155">
        <v>0</v>
      </c>
      <c r="H50" s="155">
        <v>14909931</v>
      </c>
      <c r="I50" s="155">
        <v>6145796</v>
      </c>
      <c r="J50" s="155">
        <v>348667</v>
      </c>
      <c r="K50" s="155">
        <v>37381</v>
      </c>
      <c r="L50" s="155">
        <v>0</v>
      </c>
      <c r="M50" s="155">
        <v>5759748</v>
      </c>
      <c r="N50" s="155">
        <v>0</v>
      </c>
      <c r="O50" s="155">
        <v>0</v>
      </c>
      <c r="P50" s="155">
        <v>0</v>
      </c>
      <c r="Q50" s="155">
        <v>0</v>
      </c>
      <c r="R50" s="155">
        <v>8764135</v>
      </c>
      <c r="S50" s="147">
        <v>14523883</v>
      </c>
      <c r="T50" s="140">
        <f t="shared" si="9"/>
        <v>0.06281497140484324</v>
      </c>
      <c r="U50" s="72"/>
      <c r="V50" s="78"/>
      <c r="W50" s="80"/>
      <c r="X50" s="80"/>
      <c r="Y50" s="70"/>
      <c r="Z50" s="104"/>
      <c r="AA50" s="12"/>
      <c r="AB50" s="87"/>
      <c r="AK50" s="116"/>
      <c r="AL50" s="87"/>
      <c r="AP50" s="103"/>
    </row>
    <row r="51" spans="1:42" s="13" customFormat="1" ht="24.75" customHeight="1">
      <c r="A51" s="134" t="s">
        <v>8</v>
      </c>
      <c r="B51" s="154" t="s">
        <v>96</v>
      </c>
      <c r="C51" s="155">
        <v>28658553</v>
      </c>
      <c r="D51" s="155">
        <v>28211323</v>
      </c>
      <c r="E51" s="155">
        <v>447230</v>
      </c>
      <c r="F51" s="155">
        <v>200</v>
      </c>
      <c r="G51" s="155">
        <v>0</v>
      </c>
      <c r="H51" s="155">
        <v>28658353</v>
      </c>
      <c r="I51" s="155">
        <v>24029499</v>
      </c>
      <c r="J51" s="155">
        <v>809084</v>
      </c>
      <c r="K51" s="155">
        <v>587600</v>
      </c>
      <c r="L51" s="155">
        <v>0</v>
      </c>
      <c r="M51" s="155">
        <v>22632815</v>
      </c>
      <c r="N51" s="155">
        <v>0</v>
      </c>
      <c r="O51" s="155">
        <v>0</v>
      </c>
      <c r="P51" s="155">
        <v>0</v>
      </c>
      <c r="Q51" s="155">
        <v>0</v>
      </c>
      <c r="R51" s="155">
        <v>4628854</v>
      </c>
      <c r="S51" s="147">
        <v>27261669</v>
      </c>
      <c r="T51" s="140">
        <f t="shared" si="9"/>
        <v>0.058123725342754756</v>
      </c>
      <c r="U51" s="72"/>
      <c r="V51" s="78"/>
      <c r="W51" s="80"/>
      <c r="X51" s="80"/>
      <c r="Y51" s="70"/>
      <c r="Z51" s="104"/>
      <c r="AA51" s="12"/>
      <c r="AB51" s="87"/>
      <c r="AK51" s="116"/>
      <c r="AL51" s="87"/>
      <c r="AP51" s="103"/>
    </row>
    <row r="52" spans="1:42" s="13" customFormat="1" ht="24.75" customHeight="1">
      <c r="A52" s="134" t="s">
        <v>19</v>
      </c>
      <c r="B52" s="154" t="s">
        <v>71</v>
      </c>
      <c r="C52" s="155">
        <v>18686455</v>
      </c>
      <c r="D52" s="155">
        <v>14608585</v>
      </c>
      <c r="E52" s="155">
        <v>4077870</v>
      </c>
      <c r="F52" s="155">
        <v>16769</v>
      </c>
      <c r="G52" s="155">
        <v>0</v>
      </c>
      <c r="H52" s="155">
        <v>18669686</v>
      </c>
      <c r="I52" s="155">
        <v>13617018</v>
      </c>
      <c r="J52" s="155">
        <v>372432</v>
      </c>
      <c r="K52" s="155">
        <v>891125</v>
      </c>
      <c r="L52" s="155">
        <v>0</v>
      </c>
      <c r="M52" s="155">
        <v>12353461</v>
      </c>
      <c r="N52" s="155">
        <v>0</v>
      </c>
      <c r="O52" s="155">
        <v>0</v>
      </c>
      <c r="P52" s="155">
        <v>0</v>
      </c>
      <c r="Q52" s="155">
        <v>0</v>
      </c>
      <c r="R52" s="155">
        <v>5052668</v>
      </c>
      <c r="S52" s="147">
        <v>17406129</v>
      </c>
      <c r="T52" s="140">
        <f t="shared" si="9"/>
        <v>0.09279248951569279</v>
      </c>
      <c r="U52" s="72" t="s">
        <v>7</v>
      </c>
      <c r="V52" s="78" t="s">
        <v>66</v>
      </c>
      <c r="W52" s="80">
        <v>1426973</v>
      </c>
      <c r="X52" s="80">
        <f t="shared" si="3"/>
        <v>13181612</v>
      </c>
      <c r="Y52" s="70"/>
      <c r="Z52" s="104">
        <v>0</v>
      </c>
      <c r="AA52" s="12"/>
      <c r="AB52" s="87"/>
      <c r="AK52" s="116"/>
      <c r="AL52" s="87"/>
      <c r="AP52" s="103"/>
    </row>
    <row r="53" spans="1:42" s="27" customFormat="1" ht="24.75" customHeight="1">
      <c r="A53" s="134" t="s">
        <v>20</v>
      </c>
      <c r="B53" s="154" t="s">
        <v>80</v>
      </c>
      <c r="C53" s="155">
        <v>19653561</v>
      </c>
      <c r="D53" s="155">
        <v>19025268</v>
      </c>
      <c r="E53" s="155">
        <v>628293</v>
      </c>
      <c r="F53" s="155">
        <v>33300</v>
      </c>
      <c r="G53" s="155">
        <v>0</v>
      </c>
      <c r="H53" s="155">
        <v>19620261</v>
      </c>
      <c r="I53" s="155">
        <v>18157846</v>
      </c>
      <c r="J53" s="155">
        <v>508768</v>
      </c>
      <c r="K53" s="155">
        <v>3000</v>
      </c>
      <c r="L53" s="155">
        <v>0</v>
      </c>
      <c r="M53" s="155">
        <v>17646078</v>
      </c>
      <c r="N53" s="155">
        <v>0</v>
      </c>
      <c r="O53" s="155">
        <v>0</v>
      </c>
      <c r="P53" s="155">
        <v>0</v>
      </c>
      <c r="Q53" s="155">
        <v>0</v>
      </c>
      <c r="R53" s="155">
        <v>1462415</v>
      </c>
      <c r="S53" s="147">
        <v>19108493</v>
      </c>
      <c r="T53" s="140">
        <f t="shared" si="9"/>
        <v>0.028184400286245408</v>
      </c>
      <c r="U53" s="72" t="s">
        <v>48</v>
      </c>
      <c r="V53" s="77" t="s">
        <v>146</v>
      </c>
      <c r="W53" s="81">
        <v>108520603</v>
      </c>
      <c r="X53" s="80">
        <f t="shared" si="3"/>
        <v>-89495335</v>
      </c>
      <c r="Y53" s="71"/>
      <c r="Z53" s="104">
        <f>+C53-F53-G53-H53</f>
        <v>0</v>
      </c>
      <c r="AA53" s="106"/>
      <c r="AB53" s="87">
        <f>C53-F53-G53-H53</f>
        <v>0</v>
      </c>
      <c r="AK53" s="103"/>
      <c r="AL53" s="87"/>
      <c r="AP53" s="103"/>
    </row>
    <row r="54" spans="1:42" s="12" customFormat="1" ht="24.75" customHeight="1">
      <c r="A54" s="134" t="s">
        <v>21</v>
      </c>
      <c r="B54" s="154" t="s">
        <v>182</v>
      </c>
      <c r="C54" s="155">
        <v>15342603</v>
      </c>
      <c r="D54" s="155">
        <v>10198202</v>
      </c>
      <c r="E54" s="155">
        <v>5144401</v>
      </c>
      <c r="F54" s="155">
        <v>944</v>
      </c>
      <c r="G54" s="155">
        <v>0</v>
      </c>
      <c r="H54" s="155">
        <v>15341659</v>
      </c>
      <c r="I54" s="155">
        <v>9214293</v>
      </c>
      <c r="J54" s="155">
        <v>326671</v>
      </c>
      <c r="K54" s="155">
        <v>855415</v>
      </c>
      <c r="L54" s="155">
        <v>0</v>
      </c>
      <c r="M54" s="155">
        <v>8032207</v>
      </c>
      <c r="N54" s="155">
        <v>0</v>
      </c>
      <c r="O54" s="155">
        <v>0</v>
      </c>
      <c r="P54" s="155">
        <v>0</v>
      </c>
      <c r="Q54" s="155">
        <v>0</v>
      </c>
      <c r="R54" s="155">
        <v>6127366</v>
      </c>
      <c r="S54" s="147">
        <v>14159573</v>
      </c>
      <c r="T54" s="140">
        <f t="shared" si="9"/>
        <v>0.1282883016635134</v>
      </c>
      <c r="U54" s="72" t="s">
        <v>5</v>
      </c>
      <c r="V54" s="78" t="s">
        <v>67</v>
      </c>
      <c r="W54" s="80">
        <v>1413512</v>
      </c>
      <c r="X54" s="80">
        <f t="shared" si="3"/>
        <v>8784690</v>
      </c>
      <c r="Y54" s="70"/>
      <c r="Z54" s="24"/>
      <c r="AA54" s="23"/>
      <c r="AB54" s="26"/>
      <c r="AK54" s="101"/>
      <c r="AL54" s="87"/>
      <c r="AP54" s="103"/>
    </row>
    <row r="55" spans="1:42" s="13" customFormat="1" ht="24.75" customHeight="1">
      <c r="A55" s="134" t="s">
        <v>22</v>
      </c>
      <c r="B55" s="154" t="s">
        <v>83</v>
      </c>
      <c r="C55" s="155">
        <v>32163385</v>
      </c>
      <c r="D55" s="155">
        <v>18241726</v>
      </c>
      <c r="E55" s="155">
        <v>13921659</v>
      </c>
      <c r="F55" s="155">
        <v>0</v>
      </c>
      <c r="G55" s="155">
        <v>0</v>
      </c>
      <c r="H55" s="155">
        <v>32163385</v>
      </c>
      <c r="I55" s="155">
        <v>16887174</v>
      </c>
      <c r="J55" s="155">
        <v>293355</v>
      </c>
      <c r="K55" s="155">
        <v>2000</v>
      </c>
      <c r="L55" s="155">
        <v>0</v>
      </c>
      <c r="M55" s="155">
        <v>16591819</v>
      </c>
      <c r="N55" s="155">
        <v>0</v>
      </c>
      <c r="O55" s="155">
        <v>0</v>
      </c>
      <c r="P55" s="155">
        <v>0</v>
      </c>
      <c r="Q55" s="155">
        <v>0</v>
      </c>
      <c r="R55" s="155">
        <v>15276211</v>
      </c>
      <c r="S55" s="147">
        <v>31868030</v>
      </c>
      <c r="T55" s="140">
        <f t="shared" si="9"/>
        <v>0.01748990091533373</v>
      </c>
      <c r="U55" s="72" t="s">
        <v>6</v>
      </c>
      <c r="V55" s="78" t="s">
        <v>68</v>
      </c>
      <c r="W55" s="80">
        <v>16925099</v>
      </c>
      <c r="X55" s="80">
        <f t="shared" si="3"/>
        <v>1316627</v>
      </c>
      <c r="Y55" s="70"/>
      <c r="Z55" s="24"/>
      <c r="AA55" s="23"/>
      <c r="AB55" s="26"/>
      <c r="AK55" s="116"/>
      <c r="AL55" s="87"/>
      <c r="AP55" s="103"/>
    </row>
    <row r="56" spans="1:42" s="13" customFormat="1" ht="24.75" customHeight="1">
      <c r="A56" s="132" t="s">
        <v>48</v>
      </c>
      <c r="B56" s="148" t="s">
        <v>178</v>
      </c>
      <c r="C56" s="145">
        <f>SUM(C57:C60)</f>
        <v>1194062327</v>
      </c>
      <c r="D56" s="145">
        <f aca="true" t="shared" si="11" ref="D56:S56">SUM(D57:D60)</f>
        <v>1187380605</v>
      </c>
      <c r="E56" s="145">
        <f t="shared" si="11"/>
        <v>6681722</v>
      </c>
      <c r="F56" s="145">
        <f t="shared" si="11"/>
        <v>981683425</v>
      </c>
      <c r="G56" s="145">
        <f t="shared" si="11"/>
        <v>0</v>
      </c>
      <c r="H56" s="145">
        <f t="shared" si="11"/>
        <v>212378902</v>
      </c>
      <c r="I56" s="145">
        <f t="shared" si="11"/>
        <v>20435534</v>
      </c>
      <c r="J56" s="145">
        <f t="shared" si="11"/>
        <v>6913476</v>
      </c>
      <c r="K56" s="145">
        <f t="shared" si="11"/>
        <v>11154</v>
      </c>
      <c r="L56" s="145">
        <f t="shared" si="11"/>
        <v>0</v>
      </c>
      <c r="M56" s="145">
        <f t="shared" si="11"/>
        <v>13510904</v>
      </c>
      <c r="N56" s="145">
        <f t="shared" si="11"/>
        <v>0</v>
      </c>
      <c r="O56" s="145">
        <f t="shared" si="11"/>
        <v>0</v>
      </c>
      <c r="P56" s="145">
        <f t="shared" si="11"/>
        <v>0</v>
      </c>
      <c r="Q56" s="145">
        <f t="shared" si="11"/>
        <v>0</v>
      </c>
      <c r="R56" s="145">
        <f t="shared" si="11"/>
        <v>191943368</v>
      </c>
      <c r="S56" s="145">
        <f t="shared" si="11"/>
        <v>205454272</v>
      </c>
      <c r="T56" s="140">
        <f t="shared" si="9"/>
        <v>0.33885241266511557</v>
      </c>
      <c r="U56" s="72" t="s">
        <v>7</v>
      </c>
      <c r="V56" s="78" t="s">
        <v>69</v>
      </c>
      <c r="W56" s="80">
        <v>6978328</v>
      </c>
      <c r="X56" s="80">
        <f t="shared" si="3"/>
        <v>1180402277</v>
      </c>
      <c r="Y56" s="70"/>
      <c r="Z56" s="24"/>
      <c r="AA56" s="23"/>
      <c r="AB56" s="26"/>
      <c r="AK56" s="116"/>
      <c r="AL56" s="87"/>
      <c r="AP56" s="103"/>
    </row>
    <row r="57" spans="1:42" s="13" customFormat="1" ht="24.75" customHeight="1">
      <c r="A57" s="134" t="s">
        <v>5</v>
      </c>
      <c r="B57" s="154" t="s">
        <v>74</v>
      </c>
      <c r="C57" s="155">
        <v>993981323</v>
      </c>
      <c r="D57" s="155">
        <v>992751219</v>
      </c>
      <c r="E57" s="155">
        <v>1230104</v>
      </c>
      <c r="F57" s="155">
        <v>981683425</v>
      </c>
      <c r="G57" s="155"/>
      <c r="H57" s="155">
        <v>12297898</v>
      </c>
      <c r="I57" s="155">
        <v>7537607</v>
      </c>
      <c r="J57" s="155">
        <v>5832550</v>
      </c>
      <c r="K57" s="155">
        <v>0</v>
      </c>
      <c r="L57" s="155"/>
      <c r="M57" s="155">
        <v>1705057</v>
      </c>
      <c r="N57" s="155"/>
      <c r="O57" s="155"/>
      <c r="P57" s="155"/>
      <c r="Q57" s="155"/>
      <c r="R57" s="155">
        <v>4760291</v>
      </c>
      <c r="S57" s="155">
        <v>6465348</v>
      </c>
      <c r="T57" s="140">
        <f t="shared" si="9"/>
        <v>0.7737933272456364</v>
      </c>
      <c r="U57" s="72" t="s">
        <v>8</v>
      </c>
      <c r="V57" s="78" t="s">
        <v>72</v>
      </c>
      <c r="W57" s="80">
        <v>35170910</v>
      </c>
      <c r="X57" s="80">
        <f t="shared" si="3"/>
        <v>957580309</v>
      </c>
      <c r="Y57" s="70"/>
      <c r="Z57" s="24"/>
      <c r="AA57" s="23"/>
      <c r="AB57" s="26"/>
      <c r="AK57" s="129">
        <v>1187380605</v>
      </c>
      <c r="AL57" s="87">
        <f>AK57-D57</f>
        <v>194629386</v>
      </c>
      <c r="AN57" s="13" t="s">
        <v>130</v>
      </c>
      <c r="AO57" s="13">
        <v>215189</v>
      </c>
      <c r="AP57" s="103">
        <f t="shared" si="5"/>
        <v>-992536030</v>
      </c>
    </row>
    <row r="58" spans="1:42" s="14" customFormat="1" ht="24.75" customHeight="1">
      <c r="A58" s="134" t="s">
        <v>6</v>
      </c>
      <c r="B58" s="154" t="s">
        <v>88</v>
      </c>
      <c r="C58" s="155">
        <v>64484727</v>
      </c>
      <c r="D58" s="155">
        <v>62005847</v>
      </c>
      <c r="E58" s="155">
        <v>2478880</v>
      </c>
      <c r="F58" s="155">
        <v>0</v>
      </c>
      <c r="G58" s="155"/>
      <c r="H58" s="155">
        <v>64484727</v>
      </c>
      <c r="I58" s="155">
        <v>5257211</v>
      </c>
      <c r="J58" s="155">
        <v>100353</v>
      </c>
      <c r="K58" s="155">
        <v>4950</v>
      </c>
      <c r="L58" s="155"/>
      <c r="M58" s="155">
        <v>5151908</v>
      </c>
      <c r="N58" s="155"/>
      <c r="O58" s="155"/>
      <c r="P58" s="155"/>
      <c r="Q58" s="155"/>
      <c r="R58" s="155">
        <v>59227516</v>
      </c>
      <c r="S58" s="155">
        <v>64379424</v>
      </c>
      <c r="T58" s="139">
        <f t="shared" si="9"/>
        <v>0.02003020232591007</v>
      </c>
      <c r="U58" s="72" t="s">
        <v>19</v>
      </c>
      <c r="V58" s="78" t="s">
        <v>70</v>
      </c>
      <c r="W58" s="80">
        <v>13965321</v>
      </c>
      <c r="X58" s="80">
        <f t="shared" si="3"/>
        <v>48040526</v>
      </c>
      <c r="Y58" s="70"/>
      <c r="Z58" s="24"/>
      <c r="AA58" s="23"/>
      <c r="AB58" s="26"/>
      <c r="AK58" s="102"/>
      <c r="AL58" s="87"/>
      <c r="AN58" s="14" t="s">
        <v>123</v>
      </c>
      <c r="AO58" s="14">
        <v>2439123</v>
      </c>
      <c r="AP58" s="103">
        <f t="shared" si="5"/>
        <v>-59566724</v>
      </c>
    </row>
    <row r="59" spans="1:42" s="15" customFormat="1" ht="24.75" customHeight="1">
      <c r="A59" s="134" t="s">
        <v>7</v>
      </c>
      <c r="B59" s="154" t="s">
        <v>90</v>
      </c>
      <c r="C59" s="155">
        <v>127993835</v>
      </c>
      <c r="D59" s="155">
        <v>125218116</v>
      </c>
      <c r="E59" s="155">
        <v>2775719</v>
      </c>
      <c r="F59" s="155"/>
      <c r="G59" s="155"/>
      <c r="H59" s="155">
        <v>127993835</v>
      </c>
      <c r="I59" s="155">
        <v>3923702</v>
      </c>
      <c r="J59" s="155">
        <v>799957</v>
      </c>
      <c r="K59" s="155">
        <v>6204</v>
      </c>
      <c r="L59" s="155"/>
      <c r="M59" s="155">
        <v>3117541</v>
      </c>
      <c r="N59" s="155">
        <v>0</v>
      </c>
      <c r="O59" s="155"/>
      <c r="P59" s="155"/>
      <c r="Q59" s="155"/>
      <c r="R59" s="155">
        <v>124070133</v>
      </c>
      <c r="S59" s="155">
        <v>127187674</v>
      </c>
      <c r="T59" s="139">
        <f t="shared" si="9"/>
        <v>0.20545928309540326</v>
      </c>
      <c r="U59" s="72" t="s">
        <v>20</v>
      </c>
      <c r="V59" s="78" t="s">
        <v>71</v>
      </c>
      <c r="W59" s="80">
        <v>10678971</v>
      </c>
      <c r="X59" s="80">
        <f t="shared" si="3"/>
        <v>114539145</v>
      </c>
      <c r="Y59" s="70"/>
      <c r="Z59" s="24"/>
      <c r="AA59" s="23"/>
      <c r="AB59" s="26"/>
      <c r="AK59" s="103"/>
      <c r="AL59" s="87"/>
      <c r="AN59" s="15" t="s">
        <v>131</v>
      </c>
      <c r="AO59" s="15">
        <v>4859254</v>
      </c>
      <c r="AP59" s="103">
        <f t="shared" si="5"/>
        <v>-120358862</v>
      </c>
    </row>
    <row r="60" spans="1:42" s="15" customFormat="1" ht="24.75" customHeight="1">
      <c r="A60" s="134" t="s">
        <v>8</v>
      </c>
      <c r="B60" s="154" t="s">
        <v>159</v>
      </c>
      <c r="C60" s="155">
        <v>7602442</v>
      </c>
      <c r="D60" s="155">
        <v>7405423</v>
      </c>
      <c r="E60" s="155">
        <v>197019</v>
      </c>
      <c r="F60" s="155"/>
      <c r="G60" s="155"/>
      <c r="H60" s="155">
        <v>7602442</v>
      </c>
      <c r="I60" s="155">
        <v>3717014</v>
      </c>
      <c r="J60" s="155">
        <v>180616</v>
      </c>
      <c r="K60" s="155">
        <v>0</v>
      </c>
      <c r="L60" s="155"/>
      <c r="M60" s="155">
        <v>3536398</v>
      </c>
      <c r="N60" s="155">
        <v>0</v>
      </c>
      <c r="O60" s="155">
        <v>0</v>
      </c>
      <c r="P60" s="155">
        <v>0</v>
      </c>
      <c r="Q60" s="155">
        <v>0</v>
      </c>
      <c r="R60" s="155">
        <v>3885428</v>
      </c>
      <c r="S60" s="155">
        <v>7421826</v>
      </c>
      <c r="T60" s="139">
        <f t="shared" si="9"/>
        <v>0.048591692148590236</v>
      </c>
      <c r="U60" s="72" t="s">
        <v>21</v>
      </c>
      <c r="V60" s="78" t="s">
        <v>73</v>
      </c>
      <c r="W60" s="80">
        <v>11816837</v>
      </c>
      <c r="X60" s="80">
        <f t="shared" si="3"/>
        <v>-4411414</v>
      </c>
      <c r="Y60" s="70"/>
      <c r="Z60" s="24"/>
      <c r="AA60" s="23"/>
      <c r="AB60" s="26"/>
      <c r="AK60" s="103"/>
      <c r="AL60" s="87"/>
      <c r="AN60" s="15" t="s">
        <v>124</v>
      </c>
      <c r="AO60" s="15">
        <v>7216289</v>
      </c>
      <c r="AP60" s="103">
        <f t="shared" si="5"/>
        <v>-189134</v>
      </c>
    </row>
    <row r="61" spans="1:42" s="27" customFormat="1" ht="24.75" customHeight="1">
      <c r="A61" s="132" t="s">
        <v>49</v>
      </c>
      <c r="B61" s="148" t="s">
        <v>194</v>
      </c>
      <c r="C61" s="145">
        <f aca="true" t="shared" si="12" ref="C61:S61">SUM(C62:C68)</f>
        <v>50522446</v>
      </c>
      <c r="D61" s="145">
        <f t="shared" si="12"/>
        <v>40352124</v>
      </c>
      <c r="E61" s="145">
        <f t="shared" si="12"/>
        <v>10170322</v>
      </c>
      <c r="F61" s="145">
        <f t="shared" si="12"/>
        <v>90869</v>
      </c>
      <c r="G61" s="145">
        <f t="shared" si="12"/>
        <v>0</v>
      </c>
      <c r="H61" s="145">
        <f t="shared" si="12"/>
        <v>50431577</v>
      </c>
      <c r="I61" s="145">
        <f t="shared" si="12"/>
        <v>33550485</v>
      </c>
      <c r="J61" s="145">
        <f t="shared" si="12"/>
        <v>1219600</v>
      </c>
      <c r="K61" s="145">
        <f t="shared" si="12"/>
        <v>10286834</v>
      </c>
      <c r="L61" s="145">
        <f t="shared" si="12"/>
        <v>0</v>
      </c>
      <c r="M61" s="145">
        <f t="shared" si="12"/>
        <v>22044051</v>
      </c>
      <c r="N61" s="145">
        <f t="shared" si="12"/>
        <v>0</v>
      </c>
      <c r="O61" s="145">
        <f t="shared" si="12"/>
        <v>0</v>
      </c>
      <c r="P61" s="145">
        <f t="shared" si="12"/>
        <v>0</v>
      </c>
      <c r="Q61" s="145">
        <f t="shared" si="12"/>
        <v>0</v>
      </c>
      <c r="R61" s="145">
        <f t="shared" si="12"/>
        <v>16881092</v>
      </c>
      <c r="S61" s="145">
        <f t="shared" si="12"/>
        <v>38925143</v>
      </c>
      <c r="T61" s="140">
        <f t="shared" si="9"/>
        <v>0.3429587977640264</v>
      </c>
      <c r="U61" s="72" t="s">
        <v>22</v>
      </c>
      <c r="V61" s="78" t="s">
        <v>96</v>
      </c>
      <c r="W61" s="80">
        <v>11571625</v>
      </c>
      <c r="X61" s="80">
        <f t="shared" si="3"/>
        <v>28780499</v>
      </c>
      <c r="Y61" s="70"/>
      <c r="Z61" s="24"/>
      <c r="AA61" s="25"/>
      <c r="AB61" s="26"/>
      <c r="AK61" s="131">
        <v>40352124</v>
      </c>
      <c r="AL61" s="87"/>
      <c r="AN61" s="27" t="s">
        <v>147</v>
      </c>
      <c r="AO61" s="27">
        <v>8256838</v>
      </c>
      <c r="AP61" s="103">
        <f t="shared" si="5"/>
        <v>-32095286</v>
      </c>
    </row>
    <row r="62" spans="1:42" s="12" customFormat="1" ht="24.75" customHeight="1">
      <c r="A62" s="134" t="s">
        <v>5</v>
      </c>
      <c r="B62" s="154" t="s">
        <v>195</v>
      </c>
      <c r="C62" s="155">
        <v>4496183</v>
      </c>
      <c r="D62" s="155">
        <v>2748859</v>
      </c>
      <c r="E62" s="155">
        <v>1747324</v>
      </c>
      <c r="F62" s="155">
        <v>90869</v>
      </c>
      <c r="G62" s="155">
        <v>0</v>
      </c>
      <c r="H62" s="155">
        <v>4405314</v>
      </c>
      <c r="I62" s="155">
        <v>4164863</v>
      </c>
      <c r="J62" s="155">
        <v>68398</v>
      </c>
      <c r="K62" s="155">
        <v>0</v>
      </c>
      <c r="L62" s="155">
        <v>0</v>
      </c>
      <c r="M62" s="155">
        <v>4096465</v>
      </c>
      <c r="N62" s="155">
        <v>0</v>
      </c>
      <c r="O62" s="155">
        <v>0</v>
      </c>
      <c r="P62" s="155">
        <v>0</v>
      </c>
      <c r="Q62" s="155">
        <v>0</v>
      </c>
      <c r="R62" s="155">
        <v>240451</v>
      </c>
      <c r="S62" s="155">
        <v>4336916</v>
      </c>
      <c r="T62" s="140">
        <f t="shared" si="9"/>
        <v>0.01642262902765349</v>
      </c>
      <c r="U62" s="72" t="s">
        <v>5</v>
      </c>
      <c r="V62" s="78" t="s">
        <v>130</v>
      </c>
      <c r="W62" s="80">
        <v>215189</v>
      </c>
      <c r="X62" s="80">
        <f t="shared" si="3"/>
        <v>2533670</v>
      </c>
      <c r="Y62" s="70"/>
      <c r="Z62" s="107"/>
      <c r="AA62" s="22"/>
      <c r="AB62" s="108"/>
      <c r="AK62" s="101"/>
      <c r="AL62" s="87">
        <f>AK62-D62</f>
        <v>-2748859</v>
      </c>
      <c r="AN62" s="12" t="s">
        <v>74</v>
      </c>
      <c r="AO62" s="12">
        <v>5025293</v>
      </c>
      <c r="AP62" s="103">
        <f t="shared" si="5"/>
        <v>2276434</v>
      </c>
    </row>
    <row r="63" spans="1:42" s="13" customFormat="1" ht="24.75" customHeight="1">
      <c r="A63" s="134" t="s">
        <v>6</v>
      </c>
      <c r="B63" s="154" t="s">
        <v>60</v>
      </c>
      <c r="C63" s="155">
        <v>498153</v>
      </c>
      <c r="D63" s="155">
        <v>477653</v>
      </c>
      <c r="E63" s="155">
        <v>20500</v>
      </c>
      <c r="F63" s="155">
        <v>0</v>
      </c>
      <c r="G63" s="155">
        <v>0</v>
      </c>
      <c r="H63" s="155">
        <v>498153</v>
      </c>
      <c r="I63" s="155">
        <v>20503</v>
      </c>
      <c r="J63" s="155">
        <v>5700</v>
      </c>
      <c r="K63" s="155">
        <v>0</v>
      </c>
      <c r="L63" s="155">
        <v>0</v>
      </c>
      <c r="M63" s="155">
        <v>14803</v>
      </c>
      <c r="N63" s="155">
        <v>0</v>
      </c>
      <c r="O63" s="155">
        <v>0</v>
      </c>
      <c r="P63" s="155">
        <v>0</v>
      </c>
      <c r="Q63" s="155">
        <v>0</v>
      </c>
      <c r="R63" s="155">
        <v>477650</v>
      </c>
      <c r="S63" s="155">
        <v>492453</v>
      </c>
      <c r="T63" s="140">
        <f t="shared" si="9"/>
        <v>0.2780080963761401</v>
      </c>
      <c r="U63" s="72" t="s">
        <v>6</v>
      </c>
      <c r="V63" s="78" t="s">
        <v>123</v>
      </c>
      <c r="W63" s="80">
        <v>2439123</v>
      </c>
      <c r="X63" s="80">
        <f t="shared" si="3"/>
        <v>-1961470</v>
      </c>
      <c r="Y63" s="70"/>
      <c r="Z63" s="107"/>
      <c r="AA63" s="22"/>
      <c r="AB63" s="108"/>
      <c r="AK63" s="116"/>
      <c r="AL63" s="87"/>
      <c r="AN63" s="13" t="s">
        <v>75</v>
      </c>
      <c r="AO63" s="13">
        <v>1672525</v>
      </c>
      <c r="AP63" s="103">
        <f t="shared" si="5"/>
        <v>1194872</v>
      </c>
    </row>
    <row r="64" spans="1:42" s="13" customFormat="1" ht="24.75" customHeight="1">
      <c r="A64" s="134" t="s">
        <v>7</v>
      </c>
      <c r="B64" s="154" t="s">
        <v>85</v>
      </c>
      <c r="C64" s="155">
        <v>6000919</v>
      </c>
      <c r="D64" s="155">
        <v>5482818</v>
      </c>
      <c r="E64" s="155">
        <v>518101</v>
      </c>
      <c r="F64" s="155">
        <v>0</v>
      </c>
      <c r="G64" s="155">
        <v>0</v>
      </c>
      <c r="H64" s="155">
        <v>6000919</v>
      </c>
      <c r="I64" s="155">
        <v>5484353</v>
      </c>
      <c r="J64" s="155">
        <v>117411</v>
      </c>
      <c r="K64" s="155">
        <v>67106</v>
      </c>
      <c r="L64" s="155">
        <v>0</v>
      </c>
      <c r="M64" s="155">
        <v>5299836</v>
      </c>
      <c r="N64" s="155">
        <v>0</v>
      </c>
      <c r="O64" s="155">
        <v>0</v>
      </c>
      <c r="P64" s="155">
        <v>0</v>
      </c>
      <c r="Q64" s="155">
        <v>0</v>
      </c>
      <c r="R64" s="155">
        <v>516566</v>
      </c>
      <c r="S64" s="155">
        <v>5816402</v>
      </c>
      <c r="T64" s="140">
        <f t="shared" si="9"/>
        <v>0.033644260316576996</v>
      </c>
      <c r="U64" s="72" t="s">
        <v>7</v>
      </c>
      <c r="V64" s="78" t="s">
        <v>131</v>
      </c>
      <c r="W64" s="80">
        <v>4859254</v>
      </c>
      <c r="X64" s="80">
        <f t="shared" si="3"/>
        <v>623564</v>
      </c>
      <c r="Y64" s="70"/>
      <c r="Z64" s="107"/>
      <c r="AA64" s="22"/>
      <c r="AB64" s="108"/>
      <c r="AK64" s="116"/>
      <c r="AL64" s="87"/>
      <c r="AN64" s="13" t="s">
        <v>76</v>
      </c>
      <c r="AO64" s="13">
        <v>1322155</v>
      </c>
      <c r="AP64" s="103">
        <f t="shared" si="5"/>
        <v>-4160663</v>
      </c>
    </row>
    <row r="65" spans="1:42" s="13" customFormat="1" ht="24.75" customHeight="1">
      <c r="A65" s="134" t="s">
        <v>8</v>
      </c>
      <c r="B65" s="154" t="s">
        <v>62</v>
      </c>
      <c r="C65" s="155">
        <v>17342926</v>
      </c>
      <c r="D65" s="155">
        <v>14245948</v>
      </c>
      <c r="E65" s="155">
        <v>3096978</v>
      </c>
      <c r="F65" s="155">
        <v>0</v>
      </c>
      <c r="G65" s="155">
        <v>0</v>
      </c>
      <c r="H65" s="155">
        <v>17342926</v>
      </c>
      <c r="I65" s="155">
        <v>10864016</v>
      </c>
      <c r="J65" s="155">
        <v>115826</v>
      </c>
      <c r="K65" s="155">
        <v>6455764</v>
      </c>
      <c r="L65" s="155">
        <v>0</v>
      </c>
      <c r="M65" s="155">
        <v>4292426</v>
      </c>
      <c r="N65" s="155">
        <v>0</v>
      </c>
      <c r="O65" s="155">
        <v>0</v>
      </c>
      <c r="P65" s="155">
        <v>0</v>
      </c>
      <c r="Q65" s="155">
        <v>0</v>
      </c>
      <c r="R65" s="155">
        <v>6478910</v>
      </c>
      <c r="S65" s="155">
        <v>10771336</v>
      </c>
      <c r="T65" s="140">
        <f t="shared" si="9"/>
        <v>0.6048950958835112</v>
      </c>
      <c r="U65" s="72"/>
      <c r="V65" s="78"/>
      <c r="W65" s="80"/>
      <c r="X65" s="80"/>
      <c r="Y65" s="70"/>
      <c r="Z65" s="107"/>
      <c r="AA65" s="22"/>
      <c r="AB65" s="108"/>
      <c r="AK65" s="116"/>
      <c r="AL65" s="87"/>
      <c r="AN65" s="13" t="s">
        <v>148</v>
      </c>
      <c r="AO65" s="13">
        <v>7640684</v>
      </c>
      <c r="AP65" s="103">
        <f t="shared" si="5"/>
        <v>-6605264</v>
      </c>
    </row>
    <row r="66" spans="1:42" s="13" customFormat="1" ht="24.75" customHeight="1">
      <c r="A66" s="134"/>
      <c r="B66" s="154" t="s">
        <v>105</v>
      </c>
      <c r="C66" s="155">
        <v>3596134</v>
      </c>
      <c r="D66" s="155">
        <v>3020421</v>
      </c>
      <c r="E66" s="155">
        <v>575713</v>
      </c>
      <c r="F66" s="155">
        <v>0</v>
      </c>
      <c r="G66" s="155">
        <v>0</v>
      </c>
      <c r="H66" s="155">
        <v>3596134</v>
      </c>
      <c r="I66" s="155">
        <v>2766234</v>
      </c>
      <c r="J66" s="155">
        <v>577580</v>
      </c>
      <c r="K66" s="155">
        <v>3420</v>
      </c>
      <c r="L66" s="155">
        <v>0</v>
      </c>
      <c r="M66" s="155">
        <v>2185234</v>
      </c>
      <c r="N66" s="155">
        <v>0</v>
      </c>
      <c r="O66" s="155">
        <v>0</v>
      </c>
      <c r="P66" s="155">
        <v>0</v>
      </c>
      <c r="Q66" s="155">
        <v>0</v>
      </c>
      <c r="R66" s="155">
        <v>829900</v>
      </c>
      <c r="S66" s="155">
        <v>3015134</v>
      </c>
      <c r="T66" s="140"/>
      <c r="U66" s="72"/>
      <c r="V66" s="78"/>
      <c r="W66" s="80"/>
      <c r="X66" s="80"/>
      <c r="Y66" s="70"/>
      <c r="Z66" s="107"/>
      <c r="AA66" s="22"/>
      <c r="AB66" s="108"/>
      <c r="AK66" s="116"/>
      <c r="AL66" s="87"/>
      <c r="AP66" s="103"/>
    </row>
    <row r="67" spans="1:42" s="13" customFormat="1" ht="24.75" customHeight="1">
      <c r="A67" s="134" t="s">
        <v>19</v>
      </c>
      <c r="B67" s="154" t="s">
        <v>160</v>
      </c>
      <c r="C67" s="155">
        <v>10765483</v>
      </c>
      <c r="D67" s="155">
        <v>9010214</v>
      </c>
      <c r="E67" s="155">
        <v>1755269</v>
      </c>
      <c r="F67" s="155">
        <v>0</v>
      </c>
      <c r="G67" s="155">
        <v>0</v>
      </c>
      <c r="H67" s="155">
        <v>10765483</v>
      </c>
      <c r="I67" s="155">
        <v>6662662</v>
      </c>
      <c r="J67" s="155">
        <v>238896</v>
      </c>
      <c r="K67" s="155">
        <v>3760544</v>
      </c>
      <c r="L67" s="155">
        <v>0</v>
      </c>
      <c r="M67" s="155">
        <v>2663222</v>
      </c>
      <c r="N67" s="155">
        <v>0</v>
      </c>
      <c r="O67" s="155">
        <v>0</v>
      </c>
      <c r="P67" s="155">
        <v>0</v>
      </c>
      <c r="Q67" s="155">
        <v>0</v>
      </c>
      <c r="R67" s="155">
        <v>4102821</v>
      </c>
      <c r="S67" s="155">
        <v>6766043</v>
      </c>
      <c r="T67" s="140">
        <f t="shared" si="9"/>
        <v>0.6002765861452974</v>
      </c>
      <c r="U67" s="72" t="s">
        <v>8</v>
      </c>
      <c r="V67" s="78" t="s">
        <v>124</v>
      </c>
      <c r="W67" s="80">
        <v>7216289</v>
      </c>
      <c r="X67" s="80">
        <f t="shared" si="3"/>
        <v>1793925</v>
      </c>
      <c r="Y67" s="70"/>
      <c r="Z67" s="107"/>
      <c r="AA67" s="22"/>
      <c r="AB67" s="108"/>
      <c r="AK67" s="116"/>
      <c r="AL67" s="87"/>
      <c r="AN67" s="13" t="s">
        <v>77</v>
      </c>
      <c r="AO67" s="13">
        <v>561877</v>
      </c>
      <c r="AP67" s="103">
        <f t="shared" si="5"/>
        <v>-8448337</v>
      </c>
    </row>
    <row r="68" spans="1:42" s="27" customFormat="1" ht="24.75" customHeight="1">
      <c r="A68" s="134" t="s">
        <v>20</v>
      </c>
      <c r="B68" s="154" t="s">
        <v>63</v>
      </c>
      <c r="C68" s="155">
        <v>7822648</v>
      </c>
      <c r="D68" s="155">
        <v>5366211</v>
      </c>
      <c r="E68" s="155">
        <v>2456437</v>
      </c>
      <c r="F68" s="155">
        <v>0</v>
      </c>
      <c r="G68" s="155">
        <v>0</v>
      </c>
      <c r="H68" s="155">
        <v>7822648</v>
      </c>
      <c r="I68" s="155">
        <v>3587854</v>
      </c>
      <c r="J68" s="155">
        <v>95789</v>
      </c>
      <c r="K68" s="155">
        <v>0</v>
      </c>
      <c r="L68" s="155">
        <v>0</v>
      </c>
      <c r="M68" s="155">
        <v>3492065</v>
      </c>
      <c r="N68" s="155">
        <v>0</v>
      </c>
      <c r="O68" s="155">
        <v>0</v>
      </c>
      <c r="P68" s="155">
        <v>0</v>
      </c>
      <c r="Q68" s="155">
        <v>0</v>
      </c>
      <c r="R68" s="155">
        <v>4234794</v>
      </c>
      <c r="S68" s="155">
        <v>7726859</v>
      </c>
      <c r="T68" s="140">
        <f t="shared" si="9"/>
        <v>0.026698132086757153</v>
      </c>
      <c r="U68" s="72" t="s">
        <v>50</v>
      </c>
      <c r="V68" s="77" t="s">
        <v>147</v>
      </c>
      <c r="W68" s="81">
        <v>8256838</v>
      </c>
      <c r="X68" s="80">
        <f t="shared" si="3"/>
        <v>-2890627</v>
      </c>
      <c r="Y68" s="71"/>
      <c r="Z68" s="104">
        <f>+C68-F68-G68-H68</f>
        <v>0</v>
      </c>
      <c r="AA68" s="106"/>
      <c r="AB68" s="87">
        <f>C68-F68-G68-H68</f>
        <v>0</v>
      </c>
      <c r="AK68" s="103"/>
      <c r="AL68" s="87"/>
      <c r="AN68" s="27" t="s">
        <v>147</v>
      </c>
      <c r="AO68" s="27">
        <v>8256838</v>
      </c>
      <c r="AP68" s="103">
        <f t="shared" si="5"/>
        <v>2890627</v>
      </c>
    </row>
    <row r="69" spans="1:42" s="13" customFormat="1" ht="24.75" customHeight="1">
      <c r="A69" s="132" t="s">
        <v>50</v>
      </c>
      <c r="B69" s="148" t="s">
        <v>180</v>
      </c>
      <c r="C69" s="145">
        <f aca="true" t="shared" si="13" ref="C69:S69">SUM(C70:C72)</f>
        <v>14828324</v>
      </c>
      <c r="D69" s="145">
        <f t="shared" si="13"/>
        <v>9158746</v>
      </c>
      <c r="E69" s="147">
        <f t="shared" si="13"/>
        <v>5669578</v>
      </c>
      <c r="F69" s="145">
        <f t="shared" si="13"/>
        <v>200</v>
      </c>
      <c r="G69" s="145">
        <f t="shared" si="13"/>
        <v>0</v>
      </c>
      <c r="H69" s="145">
        <f t="shared" si="13"/>
        <v>14828124</v>
      </c>
      <c r="I69" s="145">
        <f t="shared" si="13"/>
        <v>8758274</v>
      </c>
      <c r="J69" s="145">
        <f t="shared" si="13"/>
        <v>964697</v>
      </c>
      <c r="K69" s="145">
        <f t="shared" si="13"/>
        <v>0</v>
      </c>
      <c r="L69" s="145">
        <f t="shared" si="13"/>
        <v>0</v>
      </c>
      <c r="M69" s="145">
        <f t="shared" si="13"/>
        <v>7793577</v>
      </c>
      <c r="N69" s="145">
        <f t="shared" si="13"/>
        <v>0</v>
      </c>
      <c r="O69" s="145">
        <f t="shared" si="13"/>
        <v>0</v>
      </c>
      <c r="P69" s="145">
        <f t="shared" si="13"/>
        <v>0</v>
      </c>
      <c r="Q69" s="145">
        <f t="shared" si="13"/>
        <v>0</v>
      </c>
      <c r="R69" s="145">
        <f t="shared" si="13"/>
        <v>6069850</v>
      </c>
      <c r="S69" s="145">
        <f t="shared" si="13"/>
        <v>13863427</v>
      </c>
      <c r="T69" s="140">
        <f t="shared" si="9"/>
        <v>0.11014693077654342</v>
      </c>
      <c r="U69" s="72" t="s">
        <v>6</v>
      </c>
      <c r="V69" s="78" t="s">
        <v>74</v>
      </c>
      <c r="W69" s="80">
        <v>5025293</v>
      </c>
      <c r="X69" s="80">
        <f t="shared" si="3"/>
        <v>4133453</v>
      </c>
      <c r="Y69" s="70"/>
      <c r="Z69" s="104">
        <v>0</v>
      </c>
      <c r="AA69" s="12"/>
      <c r="AB69" s="87"/>
      <c r="AK69" s="129">
        <v>9158746</v>
      </c>
      <c r="AL69" s="87"/>
      <c r="AN69" s="13" t="s">
        <v>115</v>
      </c>
      <c r="AO69" s="13">
        <v>357404</v>
      </c>
      <c r="AP69" s="103">
        <f t="shared" si="5"/>
        <v>-8801342</v>
      </c>
    </row>
    <row r="70" spans="1:42" s="13" customFormat="1" ht="24.75" customHeight="1">
      <c r="A70" s="135" t="s">
        <v>5</v>
      </c>
      <c r="B70" s="154" t="s">
        <v>97</v>
      </c>
      <c r="C70" s="155">
        <v>4668342</v>
      </c>
      <c r="D70" s="155">
        <v>1825882</v>
      </c>
      <c r="E70" s="155">
        <v>2842460</v>
      </c>
      <c r="F70" s="155">
        <v>200</v>
      </c>
      <c r="G70" s="155"/>
      <c r="H70" s="155">
        <v>4668142</v>
      </c>
      <c r="I70" s="155">
        <v>3557479</v>
      </c>
      <c r="J70" s="155">
        <v>381019</v>
      </c>
      <c r="K70" s="155">
        <v>0</v>
      </c>
      <c r="L70" s="155">
        <v>0</v>
      </c>
      <c r="M70" s="155">
        <v>3176460</v>
      </c>
      <c r="N70" s="155">
        <v>0</v>
      </c>
      <c r="O70" s="155">
        <v>0</v>
      </c>
      <c r="P70" s="155">
        <v>0</v>
      </c>
      <c r="Q70" s="155">
        <v>0</v>
      </c>
      <c r="R70" s="155">
        <v>1110663</v>
      </c>
      <c r="S70" s="155">
        <v>4287123</v>
      </c>
      <c r="T70" s="140">
        <f t="shared" si="9"/>
        <v>0.10710365402016428</v>
      </c>
      <c r="U70" s="72" t="s">
        <v>7</v>
      </c>
      <c r="V70" s="78" t="s">
        <v>75</v>
      </c>
      <c r="W70" s="80">
        <v>1672525</v>
      </c>
      <c r="X70" s="80">
        <f t="shared" si="3"/>
        <v>153357</v>
      </c>
      <c r="Y70" s="70"/>
      <c r="Z70" s="104">
        <v>0</v>
      </c>
      <c r="AA70" s="12"/>
      <c r="AB70" s="87"/>
      <c r="AK70" s="116"/>
      <c r="AL70" s="87">
        <f>AK70-D70</f>
        <v>-1825882</v>
      </c>
      <c r="AN70" s="13" t="s">
        <v>154</v>
      </c>
      <c r="AO70" s="13">
        <v>73773711</v>
      </c>
      <c r="AP70" s="103">
        <f t="shared" si="5"/>
        <v>71947829</v>
      </c>
    </row>
    <row r="71" spans="1:42" s="27" customFormat="1" ht="24.75" customHeight="1">
      <c r="A71" s="135" t="s">
        <v>6</v>
      </c>
      <c r="B71" s="154" t="s">
        <v>56</v>
      </c>
      <c r="C71" s="155">
        <v>8291102</v>
      </c>
      <c r="D71" s="155">
        <v>5574921</v>
      </c>
      <c r="E71" s="155">
        <v>2716181</v>
      </c>
      <c r="F71" s="155">
        <v>0</v>
      </c>
      <c r="G71" s="155">
        <v>0</v>
      </c>
      <c r="H71" s="155">
        <v>8291102</v>
      </c>
      <c r="I71" s="155">
        <v>4727534</v>
      </c>
      <c r="J71" s="155">
        <v>523133</v>
      </c>
      <c r="K71" s="155">
        <v>0</v>
      </c>
      <c r="L71" s="155">
        <v>0</v>
      </c>
      <c r="M71" s="155">
        <v>4204401</v>
      </c>
      <c r="N71" s="155">
        <v>0</v>
      </c>
      <c r="O71" s="155">
        <v>0</v>
      </c>
      <c r="P71" s="155">
        <v>0</v>
      </c>
      <c r="Q71" s="155">
        <v>0</v>
      </c>
      <c r="R71" s="155">
        <v>3563568</v>
      </c>
      <c r="S71" s="155">
        <v>7767969</v>
      </c>
      <c r="T71" s="140">
        <f t="shared" si="9"/>
        <v>0.11065663409295418</v>
      </c>
      <c r="U71" s="72" t="s">
        <v>51</v>
      </c>
      <c r="V71" s="77" t="s">
        <v>148</v>
      </c>
      <c r="W71" s="81">
        <v>7640684</v>
      </c>
      <c r="X71" s="80">
        <f t="shared" si="3"/>
        <v>-2065763</v>
      </c>
      <c r="Y71" s="71"/>
      <c r="Z71" s="104">
        <f>+C71-F71-G71-H71</f>
        <v>0</v>
      </c>
      <c r="AA71" s="106"/>
      <c r="AB71" s="87">
        <f>C71-F71-G71-H71</f>
        <v>0</v>
      </c>
      <c r="AK71" s="103"/>
      <c r="AL71" s="87"/>
      <c r="AN71" s="13" t="s">
        <v>148</v>
      </c>
      <c r="AO71" s="13">
        <v>7640684</v>
      </c>
      <c r="AP71" s="103">
        <f t="shared" si="5"/>
        <v>2065763</v>
      </c>
    </row>
    <row r="72" spans="1:42" s="12" customFormat="1" ht="24.75" customHeight="1">
      <c r="A72" s="135">
        <v>3</v>
      </c>
      <c r="B72" s="154" t="s">
        <v>57</v>
      </c>
      <c r="C72" s="155">
        <v>1868880</v>
      </c>
      <c r="D72" s="155">
        <v>1757943</v>
      </c>
      <c r="E72" s="155">
        <v>110937</v>
      </c>
      <c r="F72" s="155">
        <v>0</v>
      </c>
      <c r="G72" s="155"/>
      <c r="H72" s="155">
        <v>1868880</v>
      </c>
      <c r="I72" s="155">
        <v>473261</v>
      </c>
      <c r="J72" s="155">
        <v>60545</v>
      </c>
      <c r="K72" s="155">
        <v>0</v>
      </c>
      <c r="L72" s="155">
        <v>0</v>
      </c>
      <c r="M72" s="155">
        <v>412716</v>
      </c>
      <c r="N72" s="155">
        <v>0</v>
      </c>
      <c r="O72" s="155">
        <v>0</v>
      </c>
      <c r="P72" s="155">
        <v>0</v>
      </c>
      <c r="Q72" s="155">
        <v>0</v>
      </c>
      <c r="R72" s="155">
        <v>1395619</v>
      </c>
      <c r="S72" s="155">
        <v>1808335</v>
      </c>
      <c r="T72" s="140">
        <f t="shared" si="9"/>
        <v>0.12793152192975968</v>
      </c>
      <c r="U72" s="72" t="s">
        <v>5</v>
      </c>
      <c r="V72" s="78" t="s">
        <v>77</v>
      </c>
      <c r="W72" s="80">
        <v>561877</v>
      </c>
      <c r="X72" s="80">
        <f t="shared" si="3"/>
        <v>1196066</v>
      </c>
      <c r="Y72" s="70"/>
      <c r="Z72" s="104"/>
      <c r="AB72" s="87"/>
      <c r="AK72" s="101"/>
      <c r="AL72" s="87"/>
      <c r="AN72" s="12" t="s">
        <v>81</v>
      </c>
      <c r="AO72" s="12">
        <v>747008</v>
      </c>
      <c r="AP72" s="103">
        <f t="shared" si="5"/>
        <v>-1010935</v>
      </c>
    </row>
    <row r="73" spans="1:42" s="13" customFormat="1" ht="24.75" customHeight="1">
      <c r="A73" s="138" t="s">
        <v>51</v>
      </c>
      <c r="B73" s="148" t="s">
        <v>181</v>
      </c>
      <c r="C73" s="145">
        <f aca="true" t="shared" si="14" ref="C73:S73">SUM(C74:C76)</f>
        <v>8961440</v>
      </c>
      <c r="D73" s="145">
        <f t="shared" si="14"/>
        <v>7944480</v>
      </c>
      <c r="E73" s="145">
        <f t="shared" si="14"/>
        <v>1016191</v>
      </c>
      <c r="F73" s="145">
        <f t="shared" si="14"/>
        <v>1970</v>
      </c>
      <c r="G73" s="145">
        <f t="shared" si="14"/>
        <v>0</v>
      </c>
      <c r="H73" s="145">
        <f t="shared" si="14"/>
        <v>8959470</v>
      </c>
      <c r="I73" s="145">
        <f t="shared" si="14"/>
        <v>4536996</v>
      </c>
      <c r="J73" s="145">
        <f t="shared" si="14"/>
        <v>333907</v>
      </c>
      <c r="K73" s="145">
        <f t="shared" si="14"/>
        <v>927020</v>
      </c>
      <c r="L73" s="145">
        <f t="shared" si="14"/>
        <v>0</v>
      </c>
      <c r="M73" s="145">
        <f t="shared" si="14"/>
        <v>3276069</v>
      </c>
      <c r="N73" s="145">
        <f t="shared" si="14"/>
        <v>0</v>
      </c>
      <c r="O73" s="145">
        <f t="shared" si="14"/>
        <v>0</v>
      </c>
      <c r="P73" s="145">
        <f t="shared" si="14"/>
        <v>0</v>
      </c>
      <c r="Q73" s="145">
        <f t="shared" si="14"/>
        <v>0</v>
      </c>
      <c r="R73" s="145">
        <f t="shared" si="14"/>
        <v>4422474</v>
      </c>
      <c r="S73" s="145">
        <f t="shared" si="14"/>
        <v>7698543</v>
      </c>
      <c r="T73" s="140">
        <f t="shared" si="9"/>
        <v>0.2779211178497843</v>
      </c>
      <c r="U73" s="72" t="s">
        <v>7</v>
      </c>
      <c r="V73" s="78" t="s">
        <v>79</v>
      </c>
      <c r="W73" s="80">
        <v>5733490</v>
      </c>
      <c r="X73" s="80">
        <f t="shared" si="3"/>
        <v>2210990</v>
      </c>
      <c r="Y73" s="70"/>
      <c r="Z73" s="104"/>
      <c r="AA73" s="12"/>
      <c r="AB73" s="87"/>
      <c r="AK73" s="116"/>
      <c r="AL73" s="87"/>
      <c r="AN73" s="13" t="s">
        <v>97</v>
      </c>
      <c r="AO73" s="13">
        <v>36027001</v>
      </c>
      <c r="AP73" s="103">
        <f t="shared" si="5"/>
        <v>28082521</v>
      </c>
    </row>
    <row r="74" spans="1:42" s="13" customFormat="1" ht="24.75" customHeight="1">
      <c r="A74" s="135" t="s">
        <v>5</v>
      </c>
      <c r="B74" s="161" t="s">
        <v>216</v>
      </c>
      <c r="C74" s="155">
        <v>4266050</v>
      </c>
      <c r="D74" s="155">
        <v>3354807</v>
      </c>
      <c r="E74" s="155">
        <v>910474</v>
      </c>
      <c r="F74" s="155">
        <v>769</v>
      </c>
      <c r="G74" s="155">
        <v>0</v>
      </c>
      <c r="H74" s="155">
        <v>4265281</v>
      </c>
      <c r="I74" s="155">
        <v>2742150</v>
      </c>
      <c r="J74" s="155">
        <v>223640</v>
      </c>
      <c r="K74" s="155">
        <v>927020</v>
      </c>
      <c r="L74" s="155">
        <v>0</v>
      </c>
      <c r="M74" s="155">
        <v>1591490</v>
      </c>
      <c r="N74" s="155">
        <v>0</v>
      </c>
      <c r="O74" s="155">
        <v>0</v>
      </c>
      <c r="P74" s="155">
        <v>0</v>
      </c>
      <c r="Q74" s="155">
        <v>0</v>
      </c>
      <c r="R74" s="155">
        <v>1523131</v>
      </c>
      <c r="S74" s="155">
        <v>3114621</v>
      </c>
      <c r="T74" s="141">
        <f t="shared" si="9"/>
        <v>0.41961964152216324</v>
      </c>
      <c r="U74" s="72" t="s">
        <v>8</v>
      </c>
      <c r="V74" s="78" t="s">
        <v>115</v>
      </c>
      <c r="W74" s="80">
        <v>357404</v>
      </c>
      <c r="X74" s="80">
        <f t="shared" si="3"/>
        <v>2997403</v>
      </c>
      <c r="Y74" s="70"/>
      <c r="Z74" s="104"/>
      <c r="AA74" s="12"/>
      <c r="AB74" s="87"/>
      <c r="AK74" s="129">
        <v>7944476</v>
      </c>
      <c r="AL74" s="87">
        <f>AK74-D74</f>
        <v>4589669</v>
      </c>
      <c r="AN74" s="13" t="s">
        <v>83</v>
      </c>
      <c r="AO74" s="13">
        <v>6802214</v>
      </c>
      <c r="AP74" s="103">
        <f t="shared" si="5"/>
        <v>3447407</v>
      </c>
    </row>
    <row r="75" spans="1:42" s="27" customFormat="1" ht="24.75" customHeight="1">
      <c r="A75" s="135" t="s">
        <v>6</v>
      </c>
      <c r="B75" s="161" t="s">
        <v>217</v>
      </c>
      <c r="C75" s="155">
        <v>4693890</v>
      </c>
      <c r="D75" s="155">
        <v>4589673</v>
      </c>
      <c r="E75" s="155">
        <v>104217</v>
      </c>
      <c r="F75" s="155">
        <v>1201</v>
      </c>
      <c r="G75" s="155">
        <v>0</v>
      </c>
      <c r="H75" s="155">
        <v>4692689</v>
      </c>
      <c r="I75" s="155">
        <v>1793346</v>
      </c>
      <c r="J75" s="155">
        <v>109067</v>
      </c>
      <c r="K75" s="155">
        <v>0</v>
      </c>
      <c r="L75" s="155">
        <v>0</v>
      </c>
      <c r="M75" s="155">
        <v>1684279</v>
      </c>
      <c r="N75" s="155">
        <v>0</v>
      </c>
      <c r="O75" s="155">
        <v>0</v>
      </c>
      <c r="P75" s="155">
        <v>0</v>
      </c>
      <c r="Q75" s="155">
        <v>0</v>
      </c>
      <c r="R75" s="155">
        <v>2899343</v>
      </c>
      <c r="S75" s="155">
        <v>4583622</v>
      </c>
      <c r="T75" s="141">
        <f t="shared" si="9"/>
        <v>0.06081760017308428</v>
      </c>
      <c r="U75" s="72" t="s">
        <v>52</v>
      </c>
      <c r="V75" s="77" t="s">
        <v>154</v>
      </c>
      <c r="W75" s="81">
        <v>73773711</v>
      </c>
      <c r="X75" s="80">
        <f t="shared" si="3"/>
        <v>-69184038</v>
      </c>
      <c r="Y75" s="71"/>
      <c r="Z75" s="104">
        <f>+C75-F75-G75-H75</f>
        <v>0</v>
      </c>
      <c r="AA75" s="106"/>
      <c r="AB75" s="87">
        <f>C75-F75-G75-H75</f>
        <v>0</v>
      </c>
      <c r="AK75" s="103"/>
      <c r="AL75" s="87"/>
      <c r="AN75" s="13" t="s">
        <v>154</v>
      </c>
      <c r="AO75" s="13">
        <v>73773711</v>
      </c>
      <c r="AP75" s="103">
        <f t="shared" si="5"/>
        <v>69184038</v>
      </c>
    </row>
    <row r="76" spans="1:42" s="12" customFormat="1" ht="24.75" customHeight="1">
      <c r="A76" s="135" t="s">
        <v>7</v>
      </c>
      <c r="B76" s="161" t="s">
        <v>218</v>
      </c>
      <c r="C76" s="155">
        <v>1500</v>
      </c>
      <c r="D76" s="155">
        <v>0</v>
      </c>
      <c r="E76" s="155">
        <v>1500</v>
      </c>
      <c r="F76" s="155">
        <v>0</v>
      </c>
      <c r="G76" s="155">
        <v>0</v>
      </c>
      <c r="H76" s="155">
        <v>1500</v>
      </c>
      <c r="I76" s="155">
        <v>1500</v>
      </c>
      <c r="J76" s="155">
        <v>1200</v>
      </c>
      <c r="K76" s="155">
        <v>0</v>
      </c>
      <c r="L76" s="155">
        <v>0</v>
      </c>
      <c r="M76" s="155">
        <v>300</v>
      </c>
      <c r="N76" s="155">
        <v>0</v>
      </c>
      <c r="O76" s="155">
        <v>0</v>
      </c>
      <c r="P76" s="155">
        <v>0</v>
      </c>
      <c r="Q76" s="155">
        <v>0</v>
      </c>
      <c r="R76" s="155">
        <v>0</v>
      </c>
      <c r="S76" s="155">
        <v>300</v>
      </c>
      <c r="T76" s="141">
        <f t="shared" si="9"/>
        <v>0.8</v>
      </c>
      <c r="U76" s="72" t="s">
        <v>5</v>
      </c>
      <c r="V76" s="78" t="s">
        <v>80</v>
      </c>
      <c r="W76" s="80">
        <v>0</v>
      </c>
      <c r="X76" s="80">
        <f t="shared" si="3"/>
        <v>0</v>
      </c>
      <c r="Y76" s="70"/>
      <c r="Z76" s="104">
        <v>0</v>
      </c>
      <c r="AB76" s="87"/>
      <c r="AK76" s="101"/>
      <c r="AL76" s="87"/>
      <c r="AN76" s="12" t="s">
        <v>150</v>
      </c>
      <c r="AO76" s="12">
        <v>79087239</v>
      </c>
      <c r="AP76" s="103">
        <f aca="true" t="shared" si="15" ref="AP76:AP119">AO76-D76</f>
        <v>79087239</v>
      </c>
    </row>
    <row r="77" spans="1:43" s="13" customFormat="1" ht="24.75" customHeight="1">
      <c r="A77" s="132" t="s">
        <v>52</v>
      </c>
      <c r="B77" s="148" t="s">
        <v>183</v>
      </c>
      <c r="C77" s="145">
        <f>SUM(C78:C81)</f>
        <v>17038283</v>
      </c>
      <c r="D77" s="145">
        <f aca="true" t="shared" si="16" ref="D77:S77">SUM(D78:D81)</f>
        <v>14469444</v>
      </c>
      <c r="E77" s="145">
        <f t="shared" si="16"/>
        <v>2568839</v>
      </c>
      <c r="F77" s="145">
        <f t="shared" si="16"/>
        <v>321711</v>
      </c>
      <c r="G77" s="145">
        <f t="shared" si="16"/>
        <v>0</v>
      </c>
      <c r="H77" s="145">
        <f t="shared" si="16"/>
        <v>16716572</v>
      </c>
      <c r="I77" s="145">
        <f t="shared" si="16"/>
        <v>9241194</v>
      </c>
      <c r="J77" s="145">
        <f t="shared" si="16"/>
        <v>2745103</v>
      </c>
      <c r="K77" s="145">
        <f t="shared" si="16"/>
        <v>1304475</v>
      </c>
      <c r="L77" s="145">
        <f t="shared" si="16"/>
        <v>0</v>
      </c>
      <c r="M77" s="145">
        <f t="shared" si="16"/>
        <v>5159426</v>
      </c>
      <c r="N77" s="145">
        <f t="shared" si="16"/>
        <v>0</v>
      </c>
      <c r="O77" s="145">
        <f t="shared" si="16"/>
        <v>32190</v>
      </c>
      <c r="P77" s="145">
        <f t="shared" si="16"/>
        <v>0</v>
      </c>
      <c r="Q77" s="145">
        <f t="shared" si="16"/>
        <v>0</v>
      </c>
      <c r="R77" s="145">
        <f t="shared" si="16"/>
        <v>7475378</v>
      </c>
      <c r="S77" s="145">
        <f t="shared" si="16"/>
        <v>12666994</v>
      </c>
      <c r="T77" s="140">
        <f t="shared" si="9"/>
        <v>0.43820939155697847</v>
      </c>
      <c r="U77" s="72"/>
      <c r="V77" s="78" t="s">
        <v>82</v>
      </c>
      <c r="W77" s="80">
        <v>3297808</v>
      </c>
      <c r="X77" s="80">
        <f t="shared" si="3"/>
        <v>11171636</v>
      </c>
      <c r="Y77" s="70"/>
      <c r="Z77" s="104">
        <v>0</v>
      </c>
      <c r="AA77" s="12"/>
      <c r="AB77" s="87"/>
      <c r="AK77" s="116"/>
      <c r="AL77" s="87"/>
      <c r="AN77" s="13" t="s">
        <v>86</v>
      </c>
      <c r="AO77" s="13">
        <v>19208763</v>
      </c>
      <c r="AP77" s="103">
        <f t="shared" si="15"/>
        <v>4739319</v>
      </c>
      <c r="AQ77" s="13">
        <v>60</v>
      </c>
    </row>
    <row r="78" spans="1:42" s="13" customFormat="1" ht="24.75" customHeight="1">
      <c r="A78" s="134" t="s">
        <v>5</v>
      </c>
      <c r="B78" s="154" t="s">
        <v>86</v>
      </c>
      <c r="C78" s="155">
        <v>179837</v>
      </c>
      <c r="D78" s="155">
        <v>97021</v>
      </c>
      <c r="E78" s="155">
        <v>82816</v>
      </c>
      <c r="F78" s="155">
        <v>0</v>
      </c>
      <c r="G78" s="155">
        <v>0</v>
      </c>
      <c r="H78" s="155">
        <v>179837</v>
      </c>
      <c r="I78" s="155">
        <v>126187</v>
      </c>
      <c r="J78" s="155">
        <v>38525</v>
      </c>
      <c r="K78" s="155">
        <v>27003</v>
      </c>
      <c r="L78" s="155">
        <v>0</v>
      </c>
      <c r="M78" s="155">
        <v>60659</v>
      </c>
      <c r="N78" s="155">
        <v>0</v>
      </c>
      <c r="O78" s="155">
        <v>0</v>
      </c>
      <c r="P78" s="155">
        <v>0</v>
      </c>
      <c r="Q78" s="155">
        <v>0</v>
      </c>
      <c r="R78" s="155">
        <v>53650</v>
      </c>
      <c r="S78" s="155">
        <v>114309</v>
      </c>
      <c r="T78" s="140">
        <f t="shared" si="9"/>
        <v>0.5192927956128602</v>
      </c>
      <c r="U78" s="72" t="s">
        <v>7</v>
      </c>
      <c r="V78" s="78" t="s">
        <v>97</v>
      </c>
      <c r="W78" s="80">
        <v>36027001</v>
      </c>
      <c r="X78" s="80">
        <f t="shared" si="3"/>
        <v>-35929980</v>
      </c>
      <c r="Y78" s="70"/>
      <c r="Z78" s="104">
        <v>0</v>
      </c>
      <c r="AA78" s="12"/>
      <c r="AB78" s="87"/>
      <c r="AK78" s="129">
        <v>14469444</v>
      </c>
      <c r="AL78" s="87">
        <f>AK78-D78</f>
        <v>14372423</v>
      </c>
      <c r="AN78" s="13" t="s">
        <v>87</v>
      </c>
      <c r="AO78" s="13">
        <v>9398047</v>
      </c>
      <c r="AP78" s="103">
        <f t="shared" si="15"/>
        <v>9301026</v>
      </c>
    </row>
    <row r="79" spans="1:42" s="13" customFormat="1" ht="24.75" customHeight="1">
      <c r="A79" s="134" t="s">
        <v>6</v>
      </c>
      <c r="B79" s="154" t="s">
        <v>75</v>
      </c>
      <c r="C79" s="155">
        <v>5091455</v>
      </c>
      <c r="D79" s="155">
        <v>3777716</v>
      </c>
      <c r="E79" s="155">
        <v>1313739</v>
      </c>
      <c r="F79" s="155">
        <v>0</v>
      </c>
      <c r="G79" s="155">
        <v>0</v>
      </c>
      <c r="H79" s="155">
        <v>5091455</v>
      </c>
      <c r="I79" s="155">
        <v>4033228</v>
      </c>
      <c r="J79" s="155">
        <v>254362</v>
      </c>
      <c r="K79" s="155">
        <v>818763</v>
      </c>
      <c r="L79" s="155">
        <v>0</v>
      </c>
      <c r="M79" s="155">
        <v>2927913</v>
      </c>
      <c r="N79" s="155">
        <v>0</v>
      </c>
      <c r="O79" s="155">
        <v>32190</v>
      </c>
      <c r="P79" s="155">
        <v>0</v>
      </c>
      <c r="Q79" s="155">
        <v>0</v>
      </c>
      <c r="R79" s="155">
        <v>1058227</v>
      </c>
      <c r="S79" s="155">
        <v>4018330</v>
      </c>
      <c r="T79" s="140">
        <f t="shared" si="9"/>
        <v>0.2660709982178047</v>
      </c>
      <c r="U79" s="72"/>
      <c r="V79" s="78"/>
      <c r="W79" s="80"/>
      <c r="X79" s="80"/>
      <c r="Y79" s="70"/>
      <c r="Z79" s="104"/>
      <c r="AA79" s="12"/>
      <c r="AB79" s="87"/>
      <c r="AK79" s="116"/>
      <c r="AL79" s="87"/>
      <c r="AN79" s="13" t="s">
        <v>88</v>
      </c>
      <c r="AO79" s="13">
        <v>37552461</v>
      </c>
      <c r="AP79" s="103">
        <f t="shared" si="15"/>
        <v>33774745</v>
      </c>
    </row>
    <row r="80" spans="1:42" s="13" customFormat="1" ht="24.75" customHeight="1">
      <c r="A80" s="134" t="s">
        <v>7</v>
      </c>
      <c r="B80" s="154" t="s">
        <v>76</v>
      </c>
      <c r="C80" s="155">
        <v>8463295</v>
      </c>
      <c r="D80" s="155">
        <v>7687892</v>
      </c>
      <c r="E80" s="155">
        <v>775403</v>
      </c>
      <c r="F80" s="155">
        <v>400</v>
      </c>
      <c r="G80" s="155">
        <v>0</v>
      </c>
      <c r="H80" s="155">
        <v>8462895</v>
      </c>
      <c r="I80" s="155">
        <v>3458022</v>
      </c>
      <c r="J80" s="155">
        <v>2149644</v>
      </c>
      <c r="K80" s="155">
        <v>438414</v>
      </c>
      <c r="L80" s="155">
        <v>0</v>
      </c>
      <c r="M80" s="155">
        <v>869964</v>
      </c>
      <c r="N80" s="155">
        <v>0</v>
      </c>
      <c r="O80" s="155">
        <v>0</v>
      </c>
      <c r="P80" s="155">
        <v>0</v>
      </c>
      <c r="Q80" s="155">
        <v>0</v>
      </c>
      <c r="R80" s="155">
        <v>5004873</v>
      </c>
      <c r="S80" s="155">
        <v>5874837</v>
      </c>
      <c r="T80" s="140">
        <f t="shared" si="9"/>
        <v>0.7484214964508612</v>
      </c>
      <c r="U80" s="72" t="s">
        <v>8</v>
      </c>
      <c r="V80" s="78" t="s">
        <v>83</v>
      </c>
      <c r="W80" s="80">
        <v>6802214</v>
      </c>
      <c r="X80" s="80">
        <f t="shared" si="3"/>
        <v>885678</v>
      </c>
      <c r="Y80" s="70"/>
      <c r="Z80" s="104"/>
      <c r="AA80" s="12"/>
      <c r="AB80" s="87"/>
      <c r="AK80" s="116"/>
      <c r="AL80" s="87"/>
      <c r="AN80" s="13" t="s">
        <v>151</v>
      </c>
      <c r="AO80" s="13">
        <v>47287360</v>
      </c>
      <c r="AP80" s="103">
        <f t="shared" si="15"/>
        <v>39599468</v>
      </c>
    </row>
    <row r="81" spans="1:42" s="27" customFormat="1" ht="24.75" customHeight="1">
      <c r="A81" s="134" t="s">
        <v>8</v>
      </c>
      <c r="B81" s="154" t="s">
        <v>124</v>
      </c>
      <c r="C81" s="155">
        <v>3303696</v>
      </c>
      <c r="D81" s="155">
        <v>2906815</v>
      </c>
      <c r="E81" s="155">
        <v>396881</v>
      </c>
      <c r="F81" s="155">
        <v>321311</v>
      </c>
      <c r="G81" s="155">
        <v>0</v>
      </c>
      <c r="H81" s="155">
        <v>2982385</v>
      </c>
      <c r="I81" s="155">
        <v>1623757</v>
      </c>
      <c r="J81" s="155">
        <v>302572</v>
      </c>
      <c r="K81" s="155">
        <v>20295</v>
      </c>
      <c r="L81" s="155">
        <v>0</v>
      </c>
      <c r="M81" s="155">
        <v>1300890</v>
      </c>
      <c r="N81" s="155">
        <v>0</v>
      </c>
      <c r="O81" s="155">
        <v>0</v>
      </c>
      <c r="P81" s="155">
        <v>0</v>
      </c>
      <c r="Q81" s="155">
        <v>0</v>
      </c>
      <c r="R81" s="155">
        <v>1358628</v>
      </c>
      <c r="S81" s="155">
        <v>2659518</v>
      </c>
      <c r="T81" s="140">
        <f t="shared" si="9"/>
        <v>0.19883948152340528</v>
      </c>
      <c r="U81" s="72" t="s">
        <v>53</v>
      </c>
      <c r="V81" s="77" t="s">
        <v>150</v>
      </c>
      <c r="W81" s="81">
        <v>79087239</v>
      </c>
      <c r="X81" s="80">
        <f aca="true" t="shared" si="17" ref="X81:X91">D81-W81</f>
        <v>-76180424</v>
      </c>
      <c r="Y81" s="71"/>
      <c r="Z81" s="104">
        <f>+C81-F81-G81-H81</f>
        <v>0</v>
      </c>
      <c r="AA81" s="106"/>
      <c r="AB81" s="87">
        <f>C81-F81-G81-H81</f>
        <v>0</v>
      </c>
      <c r="AK81" s="103"/>
      <c r="AL81" s="87"/>
      <c r="AN81" s="12" t="s">
        <v>150</v>
      </c>
      <c r="AO81" s="12">
        <v>79087239</v>
      </c>
      <c r="AP81" s="103">
        <f t="shared" si="15"/>
        <v>76180424</v>
      </c>
    </row>
    <row r="82" spans="1:42" s="12" customFormat="1" ht="24.75" customHeight="1">
      <c r="A82" s="132" t="s">
        <v>53</v>
      </c>
      <c r="B82" s="148" t="s">
        <v>188</v>
      </c>
      <c r="C82" s="145">
        <f>SUM(C83:C86)</f>
        <v>11875268</v>
      </c>
      <c r="D82" s="145">
        <f aca="true" t="shared" si="18" ref="D82:S82">SUM(D83:D86)</f>
        <v>6025188</v>
      </c>
      <c r="E82" s="145">
        <f t="shared" si="18"/>
        <v>5850080</v>
      </c>
      <c r="F82" s="145">
        <f t="shared" si="18"/>
        <v>116485</v>
      </c>
      <c r="G82" s="145">
        <f t="shared" si="18"/>
        <v>0</v>
      </c>
      <c r="H82" s="145">
        <f t="shared" si="18"/>
        <v>11758783</v>
      </c>
      <c r="I82" s="145">
        <f t="shared" si="18"/>
        <v>9274232</v>
      </c>
      <c r="J82" s="145">
        <f t="shared" si="18"/>
        <v>5524596</v>
      </c>
      <c r="K82" s="145">
        <f t="shared" si="18"/>
        <v>0</v>
      </c>
      <c r="L82" s="145">
        <f t="shared" si="18"/>
        <v>0</v>
      </c>
      <c r="M82" s="145">
        <f t="shared" si="18"/>
        <v>3749636</v>
      </c>
      <c r="N82" s="145">
        <f t="shared" si="18"/>
        <v>0</v>
      </c>
      <c r="O82" s="145">
        <f t="shared" si="18"/>
        <v>0</v>
      </c>
      <c r="P82" s="145">
        <f t="shared" si="18"/>
        <v>0</v>
      </c>
      <c r="Q82" s="145">
        <f t="shared" si="18"/>
        <v>0</v>
      </c>
      <c r="R82" s="145">
        <f t="shared" si="18"/>
        <v>2484551</v>
      </c>
      <c r="S82" s="145">
        <f t="shared" si="18"/>
        <v>6234187</v>
      </c>
      <c r="T82" s="140">
        <f t="shared" si="9"/>
        <v>0.5956930989002648</v>
      </c>
      <c r="U82" s="72" t="s">
        <v>5</v>
      </c>
      <c r="V82" s="78" t="s">
        <v>60</v>
      </c>
      <c r="W82" s="80">
        <v>12927968</v>
      </c>
      <c r="X82" s="80">
        <f t="shared" si="17"/>
        <v>-6902780</v>
      </c>
      <c r="Y82" s="70"/>
      <c r="Z82" s="104"/>
      <c r="AB82" s="87"/>
      <c r="AK82" s="149">
        <v>6025188</v>
      </c>
      <c r="AL82" s="87">
        <f>AK82-D82</f>
        <v>0</v>
      </c>
      <c r="AN82" s="12" t="s">
        <v>90</v>
      </c>
      <c r="AO82" s="12">
        <v>4898301</v>
      </c>
      <c r="AP82" s="103">
        <f t="shared" si="15"/>
        <v>-1126887</v>
      </c>
    </row>
    <row r="83" spans="1:42" s="13" customFormat="1" ht="24.75" customHeight="1">
      <c r="A83" s="134" t="s">
        <v>5</v>
      </c>
      <c r="B83" s="154" t="s">
        <v>128</v>
      </c>
      <c r="C83" s="155">
        <v>4160087</v>
      </c>
      <c r="D83" s="155">
        <v>854098</v>
      </c>
      <c r="E83" s="155">
        <v>3305989</v>
      </c>
      <c r="F83" s="155">
        <v>94005</v>
      </c>
      <c r="G83" s="155">
        <v>0</v>
      </c>
      <c r="H83" s="155">
        <v>4066082</v>
      </c>
      <c r="I83" s="155">
        <v>3897864</v>
      </c>
      <c r="J83" s="155">
        <v>3071833</v>
      </c>
      <c r="K83" s="155">
        <v>0</v>
      </c>
      <c r="L83" s="155">
        <v>0</v>
      </c>
      <c r="M83" s="155">
        <v>826031</v>
      </c>
      <c r="N83" s="155">
        <v>0</v>
      </c>
      <c r="O83" s="155">
        <v>0</v>
      </c>
      <c r="P83" s="155">
        <v>0</v>
      </c>
      <c r="Q83" s="155">
        <v>0</v>
      </c>
      <c r="R83" s="155">
        <v>168218</v>
      </c>
      <c r="S83" s="155">
        <v>994249</v>
      </c>
      <c r="T83" s="140">
        <f t="shared" si="9"/>
        <v>0.7880811131429932</v>
      </c>
      <c r="U83" s="72" t="s">
        <v>6</v>
      </c>
      <c r="V83" s="78" t="s">
        <v>86</v>
      </c>
      <c r="W83" s="80">
        <v>19208763</v>
      </c>
      <c r="X83" s="80">
        <f t="shared" si="17"/>
        <v>-18354665</v>
      </c>
      <c r="Y83" s="70"/>
      <c r="Z83" s="104"/>
      <c r="AA83" s="12"/>
      <c r="AB83" s="87"/>
      <c r="AK83" s="116"/>
      <c r="AL83" s="87"/>
      <c r="AN83" s="13" t="s">
        <v>91</v>
      </c>
      <c r="AO83" s="13">
        <v>3915178</v>
      </c>
      <c r="AP83" s="103">
        <f t="shared" si="15"/>
        <v>3061080</v>
      </c>
    </row>
    <row r="84" spans="1:42" s="13" customFormat="1" ht="24.75" customHeight="1">
      <c r="A84" s="134" t="s">
        <v>6</v>
      </c>
      <c r="B84" s="154" t="s">
        <v>122</v>
      </c>
      <c r="C84" s="155">
        <v>4096482</v>
      </c>
      <c r="D84" s="155">
        <v>2615432</v>
      </c>
      <c r="E84" s="155">
        <v>1481050</v>
      </c>
      <c r="F84" s="155">
        <v>2000</v>
      </c>
      <c r="G84" s="155">
        <v>0</v>
      </c>
      <c r="H84" s="155">
        <v>4094482</v>
      </c>
      <c r="I84" s="155">
        <v>2692673</v>
      </c>
      <c r="J84" s="155">
        <v>1718072</v>
      </c>
      <c r="K84" s="155">
        <v>0</v>
      </c>
      <c r="L84" s="155">
        <v>0</v>
      </c>
      <c r="M84" s="155">
        <v>974601</v>
      </c>
      <c r="N84" s="155">
        <v>0</v>
      </c>
      <c r="O84" s="155">
        <v>0</v>
      </c>
      <c r="P84" s="155">
        <v>0</v>
      </c>
      <c r="Q84" s="155">
        <v>0</v>
      </c>
      <c r="R84" s="155">
        <v>1401809</v>
      </c>
      <c r="S84" s="155">
        <v>2376410</v>
      </c>
      <c r="T84" s="140">
        <f t="shared" si="9"/>
        <v>0.6380544536971255</v>
      </c>
      <c r="U84" s="72" t="s">
        <v>7</v>
      </c>
      <c r="V84" s="78" t="s">
        <v>87</v>
      </c>
      <c r="W84" s="80">
        <v>9398047</v>
      </c>
      <c r="X84" s="80">
        <f t="shared" si="17"/>
        <v>-6782615</v>
      </c>
      <c r="Y84" s="70"/>
      <c r="Z84" s="104"/>
      <c r="AA84" s="12"/>
      <c r="AB84" s="87"/>
      <c r="AK84" s="116"/>
      <c r="AL84" s="87"/>
      <c r="AN84" s="13" t="s">
        <v>92</v>
      </c>
      <c r="AO84" s="13">
        <v>35152721</v>
      </c>
      <c r="AP84" s="103">
        <f t="shared" si="15"/>
        <v>32537289</v>
      </c>
    </row>
    <row r="85" spans="1:42" s="13" customFormat="1" ht="24.75" customHeight="1">
      <c r="A85" s="134" t="s">
        <v>7</v>
      </c>
      <c r="B85" s="154" t="s">
        <v>129</v>
      </c>
      <c r="C85" s="155">
        <v>1134401</v>
      </c>
      <c r="D85" s="155">
        <v>798391</v>
      </c>
      <c r="E85" s="155">
        <v>336010</v>
      </c>
      <c r="F85" s="155">
        <v>20480</v>
      </c>
      <c r="G85" s="155">
        <v>0</v>
      </c>
      <c r="H85" s="155">
        <v>1113921</v>
      </c>
      <c r="I85" s="155">
        <v>537291</v>
      </c>
      <c r="J85" s="155">
        <v>132416</v>
      </c>
      <c r="K85" s="155">
        <v>0</v>
      </c>
      <c r="L85" s="155">
        <v>0</v>
      </c>
      <c r="M85" s="155">
        <v>404875</v>
      </c>
      <c r="N85" s="155">
        <v>0</v>
      </c>
      <c r="O85" s="155">
        <v>0</v>
      </c>
      <c r="P85" s="155">
        <v>0</v>
      </c>
      <c r="Q85" s="155">
        <v>0</v>
      </c>
      <c r="R85" s="155">
        <v>576630</v>
      </c>
      <c r="S85" s="155">
        <v>981505</v>
      </c>
      <c r="T85" s="140">
        <f t="shared" si="9"/>
        <v>0.2464511782255798</v>
      </c>
      <c r="U85" s="72"/>
      <c r="V85" s="78"/>
      <c r="W85" s="80"/>
      <c r="X85" s="80"/>
      <c r="Y85" s="70"/>
      <c r="Z85" s="104"/>
      <c r="AA85" s="12"/>
      <c r="AB85" s="87"/>
      <c r="AK85" s="116"/>
      <c r="AL85" s="87"/>
      <c r="AP85" s="103">
        <f t="shared" si="15"/>
        <v>-798391</v>
      </c>
    </row>
    <row r="86" spans="1:42" s="13" customFormat="1" ht="24.75" customHeight="1">
      <c r="A86" s="134" t="s">
        <v>8</v>
      </c>
      <c r="B86" s="154" t="s">
        <v>130</v>
      </c>
      <c r="C86" s="155">
        <v>2484298</v>
      </c>
      <c r="D86" s="155">
        <v>1757267</v>
      </c>
      <c r="E86" s="155">
        <v>727031</v>
      </c>
      <c r="F86" s="155">
        <v>0</v>
      </c>
      <c r="G86" s="155">
        <v>0</v>
      </c>
      <c r="H86" s="155">
        <v>2484298</v>
      </c>
      <c r="I86" s="155">
        <v>2146404</v>
      </c>
      <c r="J86" s="155">
        <v>602275</v>
      </c>
      <c r="K86" s="155">
        <v>0</v>
      </c>
      <c r="L86" s="155">
        <v>0</v>
      </c>
      <c r="M86" s="155">
        <v>1544129</v>
      </c>
      <c r="N86" s="155">
        <v>0</v>
      </c>
      <c r="O86" s="155">
        <v>0</v>
      </c>
      <c r="P86" s="155">
        <v>0</v>
      </c>
      <c r="Q86" s="155">
        <v>0</v>
      </c>
      <c r="R86" s="155">
        <v>337894</v>
      </c>
      <c r="S86" s="155">
        <v>1882023</v>
      </c>
      <c r="T86" s="140">
        <f t="shared" si="9"/>
        <v>0.28059722214457294</v>
      </c>
      <c r="U86" s="72" t="s">
        <v>8</v>
      </c>
      <c r="V86" s="78" t="s">
        <v>88</v>
      </c>
      <c r="W86" s="80">
        <v>37552461</v>
      </c>
      <c r="X86" s="80">
        <f t="shared" si="17"/>
        <v>-35795194</v>
      </c>
      <c r="Y86" s="70"/>
      <c r="Z86" s="104"/>
      <c r="AA86" s="12"/>
      <c r="AB86" s="87"/>
      <c r="AK86" s="116"/>
      <c r="AL86" s="87"/>
      <c r="AP86" s="103">
        <f t="shared" si="15"/>
        <v>-1757267</v>
      </c>
    </row>
    <row r="87" spans="1:42" s="27" customFormat="1" ht="24.75" customHeight="1">
      <c r="A87" s="132" t="s">
        <v>54</v>
      </c>
      <c r="B87" s="148" t="s">
        <v>185</v>
      </c>
      <c r="C87" s="145">
        <f>SUM(C88:C91)</f>
        <v>16027939</v>
      </c>
      <c r="D87" s="145">
        <f aca="true" t="shared" si="19" ref="D87:S87">SUM(D88:D91)</f>
        <v>11993869</v>
      </c>
      <c r="E87" s="145">
        <f t="shared" si="19"/>
        <v>4034070</v>
      </c>
      <c r="F87" s="145">
        <f t="shared" si="19"/>
        <v>22551</v>
      </c>
      <c r="G87" s="145">
        <f t="shared" si="19"/>
        <v>0</v>
      </c>
      <c r="H87" s="145">
        <f t="shared" si="19"/>
        <v>16005388</v>
      </c>
      <c r="I87" s="145">
        <f t="shared" si="19"/>
        <v>8316312</v>
      </c>
      <c r="J87" s="145">
        <f t="shared" si="19"/>
        <v>3658415</v>
      </c>
      <c r="K87" s="145">
        <f t="shared" si="19"/>
        <v>29366</v>
      </c>
      <c r="L87" s="145">
        <f t="shared" si="19"/>
        <v>3700</v>
      </c>
      <c r="M87" s="145">
        <f t="shared" si="19"/>
        <v>4624431</v>
      </c>
      <c r="N87" s="145">
        <f t="shared" si="19"/>
        <v>0</v>
      </c>
      <c r="O87" s="145">
        <f t="shared" si="19"/>
        <v>0</v>
      </c>
      <c r="P87" s="145">
        <f t="shared" si="19"/>
        <v>0</v>
      </c>
      <c r="Q87" s="145">
        <f t="shared" si="19"/>
        <v>400</v>
      </c>
      <c r="R87" s="145">
        <f t="shared" si="19"/>
        <v>7689076</v>
      </c>
      <c r="S87" s="145">
        <f t="shared" si="19"/>
        <v>12313907</v>
      </c>
      <c r="T87" s="140">
        <f t="shared" si="9"/>
        <v>0.44388438048019363</v>
      </c>
      <c r="U87" s="72" t="s">
        <v>54</v>
      </c>
      <c r="V87" s="77" t="s">
        <v>151</v>
      </c>
      <c r="W87" s="81">
        <v>47287360</v>
      </c>
      <c r="X87" s="80">
        <f t="shared" si="17"/>
        <v>-35293491</v>
      </c>
      <c r="Y87" s="71"/>
      <c r="Z87" s="104">
        <f>+C87-F87-G87-H87</f>
        <v>0</v>
      </c>
      <c r="AA87" s="106"/>
      <c r="AB87" s="87">
        <f>C87-F87-G87-H87</f>
        <v>0</v>
      </c>
      <c r="AK87" s="131">
        <v>11993869</v>
      </c>
      <c r="AL87" s="87">
        <f>AK87-D87</f>
        <v>0</v>
      </c>
      <c r="AN87" s="13" t="s">
        <v>151</v>
      </c>
      <c r="AO87" s="13">
        <v>47287360</v>
      </c>
      <c r="AP87" s="103">
        <f t="shared" si="15"/>
        <v>35293491</v>
      </c>
    </row>
    <row r="88" spans="1:42" s="12" customFormat="1" ht="24.75" customHeight="1">
      <c r="A88" s="134" t="s">
        <v>5</v>
      </c>
      <c r="B88" s="154" t="s">
        <v>94</v>
      </c>
      <c r="C88" s="155">
        <v>1211354</v>
      </c>
      <c r="D88" s="155">
        <v>738179</v>
      </c>
      <c r="E88" s="155">
        <v>473175</v>
      </c>
      <c r="F88" s="155">
        <v>0</v>
      </c>
      <c r="G88" s="155">
        <v>0</v>
      </c>
      <c r="H88" s="155">
        <v>1211354</v>
      </c>
      <c r="I88" s="155">
        <v>843154</v>
      </c>
      <c r="J88" s="155">
        <v>239122</v>
      </c>
      <c r="K88" s="155">
        <v>0</v>
      </c>
      <c r="L88" s="155">
        <v>0</v>
      </c>
      <c r="M88" s="155">
        <v>603632</v>
      </c>
      <c r="N88" s="155">
        <v>0</v>
      </c>
      <c r="O88" s="155">
        <v>0</v>
      </c>
      <c r="P88" s="155">
        <v>0</v>
      </c>
      <c r="Q88" s="155">
        <v>400</v>
      </c>
      <c r="R88" s="155">
        <v>368200</v>
      </c>
      <c r="S88" s="155">
        <v>972232</v>
      </c>
      <c r="T88" s="140">
        <f t="shared" si="9"/>
        <v>0.283604181442536</v>
      </c>
      <c r="U88" s="72" t="s">
        <v>5</v>
      </c>
      <c r="V88" s="78" t="s">
        <v>89</v>
      </c>
      <c r="W88" s="80">
        <v>3321160</v>
      </c>
      <c r="X88" s="80">
        <f t="shared" si="17"/>
        <v>-2582981</v>
      </c>
      <c r="Y88" s="70"/>
      <c r="Z88" s="104">
        <v>0</v>
      </c>
      <c r="AB88" s="87"/>
      <c r="AK88" s="101"/>
      <c r="AL88" s="87"/>
      <c r="AP88" s="103">
        <f t="shared" si="15"/>
        <v>-738179</v>
      </c>
    </row>
    <row r="89" spans="1:42" s="13" customFormat="1" ht="27.75" customHeight="1">
      <c r="A89" s="134" t="s">
        <v>6</v>
      </c>
      <c r="B89" s="154" t="s">
        <v>115</v>
      </c>
      <c r="C89" s="155">
        <v>1717011</v>
      </c>
      <c r="D89" s="155">
        <v>1078708</v>
      </c>
      <c r="E89" s="155">
        <v>638303</v>
      </c>
      <c r="F89" s="155">
        <v>1551</v>
      </c>
      <c r="G89" s="155">
        <v>0</v>
      </c>
      <c r="H89" s="155">
        <v>1715460</v>
      </c>
      <c r="I89" s="155">
        <v>790651</v>
      </c>
      <c r="J89" s="155">
        <v>319699</v>
      </c>
      <c r="K89" s="155">
        <v>26316</v>
      </c>
      <c r="L89" s="155">
        <v>3700</v>
      </c>
      <c r="M89" s="155">
        <v>440936</v>
      </c>
      <c r="N89" s="155">
        <v>0</v>
      </c>
      <c r="O89" s="155">
        <v>0</v>
      </c>
      <c r="P89" s="155">
        <v>0</v>
      </c>
      <c r="Q89" s="155">
        <v>0</v>
      </c>
      <c r="R89" s="155">
        <v>924809</v>
      </c>
      <c r="S89" s="155">
        <v>1365745</v>
      </c>
      <c r="T89" s="140">
        <f t="shared" si="9"/>
        <v>0.442312727107156</v>
      </c>
      <c r="U89" s="72" t="s">
        <v>6</v>
      </c>
      <c r="V89" s="78" t="s">
        <v>90</v>
      </c>
      <c r="W89" s="80">
        <v>4898301</v>
      </c>
      <c r="X89" s="80">
        <f t="shared" si="17"/>
        <v>-3819593</v>
      </c>
      <c r="Y89" s="70"/>
      <c r="Z89" s="104">
        <v>0</v>
      </c>
      <c r="AA89" s="12"/>
      <c r="AB89" s="87"/>
      <c r="AL89" s="87"/>
      <c r="AP89" s="103">
        <f t="shared" si="15"/>
        <v>-1078708</v>
      </c>
    </row>
    <row r="90" spans="1:42" s="13" customFormat="1" ht="24.75" customHeight="1">
      <c r="A90" s="134" t="s">
        <v>7</v>
      </c>
      <c r="B90" s="154" t="s">
        <v>78</v>
      </c>
      <c r="C90" s="155">
        <v>3360415</v>
      </c>
      <c r="D90" s="155">
        <v>3257614</v>
      </c>
      <c r="E90" s="155">
        <v>102801</v>
      </c>
      <c r="F90" s="155">
        <v>0</v>
      </c>
      <c r="G90" s="155">
        <v>0</v>
      </c>
      <c r="H90" s="155">
        <v>3360415</v>
      </c>
      <c r="I90" s="155">
        <v>2528933</v>
      </c>
      <c r="J90" s="155">
        <v>58900</v>
      </c>
      <c r="K90" s="155">
        <v>0</v>
      </c>
      <c r="L90" s="155">
        <v>0</v>
      </c>
      <c r="M90" s="155">
        <v>2470033</v>
      </c>
      <c r="N90" s="155">
        <v>0</v>
      </c>
      <c r="O90" s="155">
        <v>0</v>
      </c>
      <c r="P90" s="155">
        <v>0</v>
      </c>
      <c r="Q90" s="155">
        <v>0</v>
      </c>
      <c r="R90" s="155">
        <v>831482</v>
      </c>
      <c r="S90" s="155">
        <v>3301515</v>
      </c>
      <c r="T90" s="140">
        <f t="shared" si="9"/>
        <v>0.023290454907267215</v>
      </c>
      <c r="U90" s="72" t="s">
        <v>7</v>
      </c>
      <c r="V90" s="78" t="s">
        <v>91</v>
      </c>
      <c r="W90" s="80">
        <v>3915178</v>
      </c>
      <c r="X90" s="80">
        <f t="shared" si="17"/>
        <v>-657564</v>
      </c>
      <c r="Y90" s="70"/>
      <c r="Z90" s="104">
        <v>0</v>
      </c>
      <c r="AA90" s="12"/>
      <c r="AB90" s="87"/>
      <c r="AL90" s="87"/>
      <c r="AP90" s="103">
        <f t="shared" si="15"/>
        <v>-3257614</v>
      </c>
    </row>
    <row r="91" spans="1:42" s="13" customFormat="1" ht="31.5" customHeight="1">
      <c r="A91" s="134" t="s">
        <v>8</v>
      </c>
      <c r="B91" s="154" t="s">
        <v>79</v>
      </c>
      <c r="C91" s="155">
        <v>9739159</v>
      </c>
      <c r="D91" s="155">
        <v>6919368</v>
      </c>
      <c r="E91" s="155">
        <v>2819791</v>
      </c>
      <c r="F91" s="155">
        <v>21000</v>
      </c>
      <c r="G91" s="155">
        <v>0</v>
      </c>
      <c r="H91" s="155">
        <v>9718159</v>
      </c>
      <c r="I91" s="155">
        <v>4153574</v>
      </c>
      <c r="J91" s="155">
        <v>3040694</v>
      </c>
      <c r="K91" s="155">
        <v>3050</v>
      </c>
      <c r="L91" s="155">
        <v>0</v>
      </c>
      <c r="M91" s="155">
        <v>1109830</v>
      </c>
      <c r="N91" s="155">
        <v>0</v>
      </c>
      <c r="O91" s="155">
        <v>0</v>
      </c>
      <c r="P91" s="155">
        <v>0</v>
      </c>
      <c r="Q91" s="155">
        <v>0</v>
      </c>
      <c r="R91" s="155">
        <v>5564585</v>
      </c>
      <c r="S91" s="155">
        <v>6674415</v>
      </c>
      <c r="T91" s="140">
        <f t="shared" si="9"/>
        <v>0.7328011972339965</v>
      </c>
      <c r="U91" s="72" t="s">
        <v>8</v>
      </c>
      <c r="V91" s="78" t="s">
        <v>92</v>
      </c>
      <c r="W91" s="80">
        <v>35152721</v>
      </c>
      <c r="X91" s="80">
        <f t="shared" si="17"/>
        <v>-28233353</v>
      </c>
      <c r="Y91" s="70"/>
      <c r="Z91" s="104">
        <v>0</v>
      </c>
      <c r="AA91" s="12"/>
      <c r="AB91" s="87"/>
      <c r="AL91" s="87"/>
      <c r="AP91" s="103">
        <f t="shared" si="15"/>
        <v>-6919368</v>
      </c>
    </row>
    <row r="92" spans="9:42" s="16" customFormat="1" ht="20.25">
      <c r="I92" s="17"/>
      <c r="J92" s="17"/>
      <c r="K92" s="17"/>
      <c r="L92" s="185" t="s">
        <v>215</v>
      </c>
      <c r="M92" s="185"/>
      <c r="N92" s="185"/>
      <c r="O92" s="185"/>
      <c r="P92" s="185"/>
      <c r="Q92" s="185"/>
      <c r="R92" s="18"/>
      <c r="AB92" s="87">
        <f>C92-F92-G92-H92</f>
        <v>0</v>
      </c>
      <c r="AL92" s="87"/>
      <c r="AP92" s="103">
        <f t="shared" si="15"/>
        <v>0</v>
      </c>
    </row>
    <row r="93" spans="3:42" s="16" customFormat="1" ht="24.75" customHeight="1">
      <c r="C93" s="178"/>
      <c r="D93" s="178"/>
      <c r="E93" s="178"/>
      <c r="F93" s="82"/>
      <c r="G93" s="82"/>
      <c r="H93" s="82"/>
      <c r="I93" s="4"/>
      <c r="J93" s="4"/>
      <c r="K93" s="4"/>
      <c r="L93" s="178" t="s">
        <v>155</v>
      </c>
      <c r="M93" s="178"/>
      <c r="N93" s="178"/>
      <c r="O93" s="178"/>
      <c r="P93" s="178"/>
      <c r="Q93" s="178"/>
      <c r="R93" s="19"/>
      <c r="AB93" s="87"/>
      <c r="AL93" s="87"/>
      <c r="AP93" s="103">
        <f t="shared" si="15"/>
        <v>0</v>
      </c>
    </row>
    <row r="94" spans="3:42" s="16" customFormat="1" ht="20.25" customHeight="1">
      <c r="C94" s="178" t="s">
        <v>16</v>
      </c>
      <c r="D94" s="178"/>
      <c r="E94" s="178"/>
      <c r="F94" s="82"/>
      <c r="G94" s="82"/>
      <c r="H94" s="82"/>
      <c r="I94" s="4"/>
      <c r="J94" s="4"/>
      <c r="K94" s="4"/>
      <c r="L94" s="178" t="s">
        <v>121</v>
      </c>
      <c r="M94" s="178"/>
      <c r="N94" s="178"/>
      <c r="O94" s="178"/>
      <c r="P94" s="178"/>
      <c r="Q94" s="178"/>
      <c r="R94" s="19"/>
      <c r="AB94" s="87" t="e">
        <f aca="true" t="shared" si="20" ref="AB94:AB103">C94-F94-G94-H94</f>
        <v>#VALUE!</v>
      </c>
      <c r="AL94" s="87"/>
      <c r="AP94" s="103">
        <f t="shared" si="15"/>
        <v>0</v>
      </c>
    </row>
    <row r="95" spans="3:42" s="16" customFormat="1" ht="20.25" customHeight="1">
      <c r="C95" s="83"/>
      <c r="D95" s="83"/>
      <c r="E95" s="83"/>
      <c r="F95" s="82"/>
      <c r="G95" s="82"/>
      <c r="H95" s="82"/>
      <c r="I95" s="4"/>
      <c r="J95" s="4"/>
      <c r="K95" s="4"/>
      <c r="L95" s="83"/>
      <c r="M95" s="83"/>
      <c r="N95" s="119"/>
      <c r="O95" s="83"/>
      <c r="P95" s="83"/>
      <c r="Q95" s="83"/>
      <c r="R95" s="19"/>
      <c r="AB95" s="87"/>
      <c r="AL95" s="87"/>
      <c r="AP95" s="103">
        <f t="shared" si="15"/>
        <v>0</v>
      </c>
    </row>
    <row r="96" spans="3:42" s="16" customFormat="1" ht="20.25" customHeight="1">
      <c r="C96" s="83"/>
      <c r="D96" s="83"/>
      <c r="E96" s="83"/>
      <c r="F96" s="82"/>
      <c r="G96" s="82"/>
      <c r="H96" s="82"/>
      <c r="I96" s="4"/>
      <c r="J96" s="4"/>
      <c r="K96" s="4"/>
      <c r="L96" s="83"/>
      <c r="M96" s="83"/>
      <c r="N96" s="83"/>
      <c r="O96" s="83"/>
      <c r="P96" s="83"/>
      <c r="Q96" s="83"/>
      <c r="R96" s="19"/>
      <c r="AB96" s="87"/>
      <c r="AL96" s="87"/>
      <c r="AP96" s="103">
        <f t="shared" si="15"/>
        <v>0</v>
      </c>
    </row>
    <row r="97" spans="3:42" s="16" customFormat="1" ht="20.25" customHeight="1">
      <c r="C97" s="83"/>
      <c r="D97" s="83"/>
      <c r="E97" s="83"/>
      <c r="F97" s="82"/>
      <c r="G97" s="82"/>
      <c r="H97" s="82"/>
      <c r="I97" s="4"/>
      <c r="J97" s="4"/>
      <c r="K97" s="4"/>
      <c r="L97" s="83"/>
      <c r="M97" s="83"/>
      <c r="N97" s="83"/>
      <c r="O97" s="83"/>
      <c r="P97" s="83"/>
      <c r="Q97" s="83"/>
      <c r="R97" s="19"/>
      <c r="AB97" s="87"/>
      <c r="AL97" s="87"/>
      <c r="AP97" s="103">
        <f t="shared" si="15"/>
        <v>0</v>
      </c>
    </row>
    <row r="98" spans="3:42" s="16" customFormat="1" ht="94.5" customHeight="1">
      <c r="C98" s="177" t="s">
        <v>213</v>
      </c>
      <c r="D98" s="177"/>
      <c r="E98" s="177"/>
      <c r="F98" s="85"/>
      <c r="G98" s="85"/>
      <c r="H98" s="85"/>
      <c r="I98" s="86"/>
      <c r="J98" s="86"/>
      <c r="K98" s="86"/>
      <c r="L98" s="177" t="s">
        <v>108</v>
      </c>
      <c r="M98" s="177"/>
      <c r="N98" s="177"/>
      <c r="O98" s="177"/>
      <c r="P98" s="177"/>
      <c r="Q98" s="177"/>
      <c r="R98" s="84"/>
      <c r="AB98" s="87"/>
      <c r="AL98" s="87"/>
      <c r="AP98" s="103">
        <f t="shared" si="15"/>
        <v>0</v>
      </c>
    </row>
    <row r="99" spans="28:42" ht="24.75" customHeight="1">
      <c r="AB99" s="87">
        <f t="shared" si="20"/>
        <v>0</v>
      </c>
      <c r="AL99" s="87"/>
      <c r="AP99" s="103">
        <f t="shared" si="15"/>
        <v>0</v>
      </c>
    </row>
    <row r="100" spans="3:42" ht="24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AB100" s="87">
        <f t="shared" si="20"/>
        <v>0</v>
      </c>
      <c r="AL100" s="87"/>
      <c r="AP100" s="103">
        <f t="shared" si="15"/>
        <v>0</v>
      </c>
    </row>
    <row r="101" spans="4:42" ht="24.75" customHeight="1">
      <c r="D101" s="3"/>
      <c r="E101" s="3"/>
      <c r="F101" s="3"/>
      <c r="G101" s="59"/>
      <c r="H101" s="3"/>
      <c r="I101" s="3"/>
      <c r="J101" s="3"/>
      <c r="K101" s="3"/>
      <c r="L101" s="3"/>
      <c r="M101" s="3"/>
      <c r="N101" s="3"/>
      <c r="O101" s="3"/>
      <c r="P101" s="59"/>
      <c r="Q101" s="3"/>
      <c r="R101" s="3"/>
      <c r="S101" s="3"/>
      <c r="AB101" s="87">
        <f t="shared" si="20"/>
        <v>0</v>
      </c>
      <c r="AL101" s="87"/>
      <c r="AP101" s="103">
        <f t="shared" si="15"/>
        <v>0</v>
      </c>
    </row>
    <row r="102" spans="28:42" ht="24.75" customHeight="1">
      <c r="AB102" s="87">
        <f t="shared" si="20"/>
        <v>0</v>
      </c>
      <c r="AL102" s="87"/>
      <c r="AP102" s="103">
        <f t="shared" si="15"/>
        <v>0</v>
      </c>
    </row>
    <row r="103" spans="28:42" ht="24.75" customHeight="1">
      <c r="AB103" s="87">
        <f t="shared" si="20"/>
        <v>0</v>
      </c>
      <c r="AL103" s="87"/>
      <c r="AP103" s="103">
        <f t="shared" si="15"/>
        <v>0</v>
      </c>
    </row>
    <row r="104" spans="28:42" ht="15.75">
      <c r="AB104" s="87"/>
      <c r="AL104" s="87"/>
      <c r="AP104" s="103">
        <f t="shared" si="15"/>
        <v>0</v>
      </c>
    </row>
    <row r="105" spans="4:42" ht="15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B105" s="87"/>
      <c r="AL105" s="87"/>
      <c r="AP105" s="103">
        <f t="shared" si="15"/>
        <v>0</v>
      </c>
    </row>
    <row r="106" spans="28:42" ht="15.75">
      <c r="AB106" s="87"/>
      <c r="AL106" s="87"/>
      <c r="AP106" s="103">
        <f t="shared" si="15"/>
        <v>0</v>
      </c>
    </row>
    <row r="107" spans="2:42" ht="15.75">
      <c r="B107" s="3" t="s">
        <v>109</v>
      </c>
      <c r="C107" s="3">
        <f aca="true" t="shared" si="21" ref="C107:C115">C11-D11-E11</f>
        <v>769</v>
      </c>
      <c r="F107" s="2">
        <f aca="true" t="shared" si="22" ref="F107:F115">C11-F11-G11-H11</f>
        <v>0</v>
      </c>
      <c r="H107" s="2">
        <f aca="true" t="shared" si="23" ref="H107:H115">H11-I11-R11</f>
        <v>0</v>
      </c>
      <c r="I107" s="2">
        <f aca="true" t="shared" si="24" ref="I107:I115">I11-J11-K11-L11-M11-N11-O11-P11-Q11</f>
        <v>0</v>
      </c>
      <c r="S107" s="2">
        <f aca="true" t="shared" si="25" ref="S107:S115">S11-R11-Q11-P11-O11-N11-M11</f>
        <v>0</v>
      </c>
      <c r="AB107" s="87"/>
      <c r="AL107" s="87"/>
      <c r="AP107" s="103">
        <f t="shared" si="15"/>
        <v>0</v>
      </c>
    </row>
    <row r="108" spans="3:42" ht="15.75">
      <c r="C108" s="3">
        <f t="shared" si="21"/>
        <v>0</v>
      </c>
      <c r="F108" s="2">
        <f t="shared" si="22"/>
        <v>0</v>
      </c>
      <c r="H108" s="2">
        <f t="shared" si="23"/>
        <v>0</v>
      </c>
      <c r="I108" s="2">
        <f t="shared" si="24"/>
        <v>0</v>
      </c>
      <c r="S108" s="2">
        <f t="shared" si="25"/>
        <v>0</v>
      </c>
      <c r="AB108" s="87"/>
      <c r="AL108" s="87"/>
      <c r="AP108" s="103">
        <f t="shared" si="15"/>
        <v>0</v>
      </c>
    </row>
    <row r="109" spans="3:42" ht="15.75">
      <c r="C109" s="3">
        <f t="shared" si="21"/>
        <v>0</v>
      </c>
      <c r="F109" s="2">
        <f t="shared" si="22"/>
        <v>0</v>
      </c>
      <c r="H109" s="2">
        <f t="shared" si="23"/>
        <v>0</v>
      </c>
      <c r="I109" s="2">
        <f t="shared" si="24"/>
        <v>0</v>
      </c>
      <c r="S109" s="2">
        <f t="shared" si="25"/>
        <v>0</v>
      </c>
      <c r="AL109" s="87"/>
      <c r="AP109" s="103">
        <f t="shared" si="15"/>
        <v>0</v>
      </c>
    </row>
    <row r="110" spans="3:42" ht="15.75">
      <c r="C110" s="3">
        <f t="shared" si="21"/>
        <v>0</v>
      </c>
      <c r="F110" s="2">
        <f t="shared" si="22"/>
        <v>0</v>
      </c>
      <c r="H110" s="2">
        <f t="shared" si="23"/>
        <v>0</v>
      </c>
      <c r="I110" s="2">
        <f t="shared" si="24"/>
        <v>0</v>
      </c>
      <c r="S110" s="2">
        <f t="shared" si="25"/>
        <v>0</v>
      </c>
      <c r="AL110" s="87"/>
      <c r="AP110" s="103">
        <f t="shared" si="15"/>
        <v>0</v>
      </c>
    </row>
    <row r="111" spans="3:42" ht="15.75">
      <c r="C111" s="3">
        <f t="shared" si="21"/>
        <v>0</v>
      </c>
      <c r="F111" s="2">
        <f t="shared" si="22"/>
        <v>0</v>
      </c>
      <c r="H111" s="2">
        <f t="shared" si="23"/>
        <v>0</v>
      </c>
      <c r="I111" s="2">
        <f t="shared" si="24"/>
        <v>0</v>
      </c>
      <c r="S111" s="2">
        <f t="shared" si="25"/>
        <v>0</v>
      </c>
      <c r="AL111" s="87"/>
      <c r="AP111" s="103">
        <f t="shared" si="15"/>
        <v>0</v>
      </c>
    </row>
    <row r="112" spans="3:42" ht="15.75">
      <c r="C112" s="3">
        <f t="shared" si="21"/>
        <v>0</v>
      </c>
      <c r="F112" s="2">
        <f t="shared" si="22"/>
        <v>0</v>
      </c>
      <c r="H112" s="2">
        <f t="shared" si="23"/>
        <v>0</v>
      </c>
      <c r="I112" s="2">
        <f t="shared" si="24"/>
        <v>0</v>
      </c>
      <c r="S112" s="2">
        <f t="shared" si="25"/>
        <v>0</v>
      </c>
      <c r="AL112" s="87"/>
      <c r="AP112" s="103">
        <f t="shared" si="15"/>
        <v>0</v>
      </c>
    </row>
    <row r="113" spans="3:42" ht="15.75">
      <c r="C113" s="3">
        <f t="shared" si="21"/>
        <v>0</v>
      </c>
      <c r="F113" s="2">
        <f t="shared" si="22"/>
        <v>0</v>
      </c>
      <c r="H113" s="2">
        <f t="shared" si="23"/>
        <v>0</v>
      </c>
      <c r="I113" s="2">
        <f t="shared" si="24"/>
        <v>0</v>
      </c>
      <c r="S113" s="2">
        <f t="shared" si="25"/>
        <v>0</v>
      </c>
      <c r="AL113" s="87"/>
      <c r="AP113" s="103">
        <f t="shared" si="15"/>
        <v>0</v>
      </c>
    </row>
    <row r="114" spans="3:42" ht="15.75">
      <c r="C114" s="3">
        <f t="shared" si="21"/>
        <v>0</v>
      </c>
      <c r="F114" s="2">
        <f t="shared" si="22"/>
        <v>0</v>
      </c>
      <c r="H114" s="2">
        <f t="shared" si="23"/>
        <v>0</v>
      </c>
      <c r="I114" s="2">
        <f t="shared" si="24"/>
        <v>0</v>
      </c>
      <c r="S114" s="2">
        <f t="shared" si="25"/>
        <v>0</v>
      </c>
      <c r="AL114" s="87"/>
      <c r="AP114" s="103">
        <f t="shared" si="15"/>
        <v>0</v>
      </c>
    </row>
    <row r="115" spans="3:42" ht="15.75">
      <c r="C115" s="3">
        <f t="shared" si="21"/>
        <v>0</v>
      </c>
      <c r="F115" s="2">
        <f t="shared" si="22"/>
        <v>0</v>
      </c>
      <c r="H115" s="2">
        <f t="shared" si="23"/>
        <v>0</v>
      </c>
      <c r="I115" s="2">
        <f t="shared" si="24"/>
        <v>0</v>
      </c>
      <c r="S115" s="2">
        <f t="shared" si="25"/>
        <v>0</v>
      </c>
      <c r="AL115" s="87"/>
      <c r="AP115" s="103">
        <f t="shared" si="15"/>
        <v>0</v>
      </c>
    </row>
    <row r="116" spans="3:42" ht="15.75">
      <c r="C116" s="3">
        <f aca="true" t="shared" si="26" ref="C116:C138">C21-D21-E21</f>
        <v>0</v>
      </c>
      <c r="F116" s="2">
        <f aca="true" t="shared" si="27" ref="F116:F138">C21-F21-G21-H21</f>
        <v>0</v>
      </c>
      <c r="H116" s="2">
        <f aca="true" t="shared" si="28" ref="H116:H138">H21-I21-R21</f>
        <v>0</v>
      </c>
      <c r="I116" s="2">
        <f aca="true" t="shared" si="29" ref="I116:I138">I21-J21-K21-L21-M21-N21-O21-P21-Q21</f>
        <v>0</v>
      </c>
      <c r="S116" s="2">
        <f aca="true" t="shared" si="30" ref="S116:S138">S21-R21-Q21-P21-O21-N21-M21</f>
        <v>0</v>
      </c>
      <c r="AL116" s="87"/>
      <c r="AP116" s="103">
        <f t="shared" si="15"/>
        <v>0</v>
      </c>
    </row>
    <row r="117" spans="3:42" ht="15.75">
      <c r="C117" s="3">
        <f t="shared" si="26"/>
        <v>0</v>
      </c>
      <c r="F117" s="2">
        <f t="shared" si="27"/>
        <v>0</v>
      </c>
      <c r="H117" s="2">
        <f t="shared" si="28"/>
        <v>0</v>
      </c>
      <c r="I117" s="2">
        <f t="shared" si="29"/>
        <v>0</v>
      </c>
      <c r="S117" s="2">
        <f t="shared" si="30"/>
        <v>0</v>
      </c>
      <c r="AL117" s="87"/>
      <c r="AP117" s="103">
        <f t="shared" si="15"/>
        <v>0</v>
      </c>
    </row>
    <row r="118" spans="3:42" ht="15.75">
      <c r="C118" s="3">
        <f t="shared" si="26"/>
        <v>0</v>
      </c>
      <c r="F118" s="2">
        <f t="shared" si="27"/>
        <v>0</v>
      </c>
      <c r="H118" s="2">
        <f t="shared" si="28"/>
        <v>0</v>
      </c>
      <c r="I118" s="2">
        <f t="shared" si="29"/>
        <v>0</v>
      </c>
      <c r="S118" s="2">
        <f t="shared" si="30"/>
        <v>0</v>
      </c>
      <c r="AL118" s="87"/>
      <c r="AP118" s="103">
        <f t="shared" si="15"/>
        <v>0</v>
      </c>
    </row>
    <row r="119" spans="3:42" ht="15.75">
      <c r="C119" s="3">
        <f t="shared" si="26"/>
        <v>0</v>
      </c>
      <c r="F119" s="2">
        <f t="shared" si="27"/>
        <v>0</v>
      </c>
      <c r="H119" s="2">
        <f t="shared" si="28"/>
        <v>0</v>
      </c>
      <c r="I119" s="2">
        <f t="shared" si="29"/>
        <v>0</v>
      </c>
      <c r="S119" s="2">
        <f t="shared" si="30"/>
        <v>0</v>
      </c>
      <c r="AL119" s="87"/>
      <c r="AP119" s="103">
        <f t="shared" si="15"/>
        <v>0</v>
      </c>
    </row>
    <row r="120" spans="3:38" ht="15.75">
      <c r="C120" s="3">
        <f t="shared" si="26"/>
        <v>0</v>
      </c>
      <c r="F120" s="2">
        <f t="shared" si="27"/>
        <v>0</v>
      </c>
      <c r="H120" s="2">
        <f t="shared" si="28"/>
        <v>0</v>
      </c>
      <c r="I120" s="2">
        <f t="shared" si="29"/>
        <v>0</v>
      </c>
      <c r="S120" s="2">
        <f t="shared" si="30"/>
        <v>0</v>
      </c>
      <c r="AL120" s="87"/>
    </row>
    <row r="121" spans="3:38" ht="15.75">
      <c r="C121" s="3">
        <f t="shared" si="26"/>
        <v>0</v>
      </c>
      <c r="F121" s="2">
        <f t="shared" si="27"/>
        <v>0</v>
      </c>
      <c r="H121" s="2">
        <f t="shared" si="28"/>
        <v>0</v>
      </c>
      <c r="I121" s="2">
        <f t="shared" si="29"/>
        <v>0</v>
      </c>
      <c r="S121" s="2">
        <f t="shared" si="30"/>
        <v>0</v>
      </c>
      <c r="AL121" s="87"/>
    </row>
    <row r="122" spans="3:38" ht="15.75">
      <c r="C122" s="3">
        <f t="shared" si="26"/>
        <v>0</v>
      </c>
      <c r="F122" s="2">
        <f t="shared" si="27"/>
        <v>0</v>
      </c>
      <c r="H122" s="2">
        <f t="shared" si="28"/>
        <v>0</v>
      </c>
      <c r="I122" s="2">
        <f t="shared" si="29"/>
        <v>0</v>
      </c>
      <c r="S122" s="2">
        <f t="shared" si="30"/>
        <v>0</v>
      </c>
      <c r="AL122" s="87"/>
    </row>
    <row r="123" spans="3:38" ht="15.75">
      <c r="C123" s="3">
        <f t="shared" si="26"/>
        <v>0</v>
      </c>
      <c r="F123" s="2">
        <f t="shared" si="27"/>
        <v>0</v>
      </c>
      <c r="H123" s="2">
        <f t="shared" si="28"/>
        <v>0</v>
      </c>
      <c r="I123" s="2">
        <f t="shared" si="29"/>
        <v>0</v>
      </c>
      <c r="S123" s="2">
        <f t="shared" si="30"/>
        <v>0</v>
      </c>
      <c r="AL123" s="87"/>
    </row>
    <row r="124" spans="3:38" ht="15.75">
      <c r="C124" s="3">
        <f t="shared" si="26"/>
        <v>0</v>
      </c>
      <c r="F124" s="2">
        <f t="shared" si="27"/>
        <v>0</v>
      </c>
      <c r="H124" s="2">
        <f t="shared" si="28"/>
        <v>0</v>
      </c>
      <c r="I124" s="2">
        <f t="shared" si="29"/>
        <v>0</v>
      </c>
      <c r="S124" s="2">
        <f t="shared" si="30"/>
        <v>0</v>
      </c>
      <c r="AL124" s="87"/>
    </row>
    <row r="125" spans="3:38" ht="15.75">
      <c r="C125" s="3">
        <f t="shared" si="26"/>
        <v>0</v>
      </c>
      <c r="F125" s="2">
        <f t="shared" si="27"/>
        <v>0</v>
      </c>
      <c r="H125" s="2">
        <f t="shared" si="28"/>
        <v>0</v>
      </c>
      <c r="I125" s="2">
        <f t="shared" si="29"/>
        <v>0</v>
      </c>
      <c r="S125" s="2">
        <f t="shared" si="30"/>
        <v>0</v>
      </c>
      <c r="AL125" s="87"/>
    </row>
    <row r="126" spans="3:38" ht="15.75">
      <c r="C126" s="3">
        <f t="shared" si="26"/>
        <v>0</v>
      </c>
      <c r="F126" s="2">
        <f t="shared" si="27"/>
        <v>0</v>
      </c>
      <c r="H126" s="2">
        <f t="shared" si="28"/>
        <v>0</v>
      </c>
      <c r="I126" s="2">
        <f t="shared" si="29"/>
        <v>0</v>
      </c>
      <c r="S126" s="2">
        <f t="shared" si="30"/>
        <v>0</v>
      </c>
      <c r="AL126" s="87"/>
    </row>
    <row r="127" spans="3:38" ht="15.75">
      <c r="C127" s="3">
        <f t="shared" si="26"/>
        <v>0</v>
      </c>
      <c r="F127" s="2">
        <f t="shared" si="27"/>
        <v>0</v>
      </c>
      <c r="H127" s="2">
        <f t="shared" si="28"/>
        <v>0</v>
      </c>
      <c r="I127" s="2">
        <f t="shared" si="29"/>
        <v>0</v>
      </c>
      <c r="S127" s="2">
        <f t="shared" si="30"/>
        <v>0</v>
      </c>
      <c r="AL127" s="87"/>
    </row>
    <row r="128" spans="3:38" ht="15.75">
      <c r="C128" s="3">
        <f t="shared" si="26"/>
        <v>0</v>
      </c>
      <c r="F128" s="2">
        <f t="shared" si="27"/>
        <v>0</v>
      </c>
      <c r="H128" s="2">
        <f t="shared" si="28"/>
        <v>0</v>
      </c>
      <c r="I128" s="2">
        <f t="shared" si="29"/>
        <v>0</v>
      </c>
      <c r="S128" s="2">
        <f t="shared" si="30"/>
        <v>0</v>
      </c>
      <c r="AL128" s="87"/>
    </row>
    <row r="129" spans="3:38" ht="15.75">
      <c r="C129" s="3">
        <f t="shared" si="26"/>
        <v>0</v>
      </c>
      <c r="F129" s="2">
        <f t="shared" si="27"/>
        <v>0</v>
      </c>
      <c r="H129" s="2">
        <f t="shared" si="28"/>
        <v>0</v>
      </c>
      <c r="I129" s="2">
        <f t="shared" si="29"/>
        <v>0</v>
      </c>
      <c r="S129" s="2">
        <f t="shared" si="30"/>
        <v>0</v>
      </c>
      <c r="AL129" s="87"/>
    </row>
    <row r="130" spans="3:38" ht="15.75">
      <c r="C130" s="3">
        <f t="shared" si="26"/>
        <v>0</v>
      </c>
      <c r="F130" s="2">
        <f t="shared" si="27"/>
        <v>0</v>
      </c>
      <c r="H130" s="2">
        <f t="shared" si="28"/>
        <v>0</v>
      </c>
      <c r="I130" s="2">
        <f t="shared" si="29"/>
        <v>0</v>
      </c>
      <c r="S130" s="2">
        <f t="shared" si="30"/>
        <v>0</v>
      </c>
      <c r="AL130" s="87"/>
    </row>
    <row r="131" spans="3:38" ht="15.75">
      <c r="C131" s="3">
        <f t="shared" si="26"/>
        <v>0</v>
      </c>
      <c r="F131" s="2">
        <f t="shared" si="27"/>
        <v>0</v>
      </c>
      <c r="H131" s="2">
        <f t="shared" si="28"/>
        <v>0</v>
      </c>
      <c r="I131" s="2">
        <f t="shared" si="29"/>
        <v>0</v>
      </c>
      <c r="S131" s="2">
        <f t="shared" si="30"/>
        <v>0</v>
      </c>
      <c r="AL131" s="87"/>
    </row>
    <row r="132" spans="3:38" ht="15.75">
      <c r="C132" s="3">
        <f t="shared" si="26"/>
        <v>0</v>
      </c>
      <c r="F132" s="2">
        <f t="shared" si="27"/>
        <v>0</v>
      </c>
      <c r="H132" s="2">
        <f t="shared" si="28"/>
        <v>0</v>
      </c>
      <c r="I132" s="2">
        <f t="shared" si="29"/>
        <v>0</v>
      </c>
      <c r="S132" s="2">
        <f t="shared" si="30"/>
        <v>0</v>
      </c>
      <c r="AL132" s="87"/>
    </row>
    <row r="133" spans="3:38" ht="15.75">
      <c r="C133" s="3">
        <f t="shared" si="26"/>
        <v>0</v>
      </c>
      <c r="F133" s="2">
        <f t="shared" si="27"/>
        <v>0</v>
      </c>
      <c r="H133" s="2">
        <f t="shared" si="28"/>
        <v>0</v>
      </c>
      <c r="I133" s="2">
        <f t="shared" si="29"/>
        <v>0</v>
      </c>
      <c r="S133" s="2">
        <f t="shared" si="30"/>
        <v>0</v>
      </c>
      <c r="AL133" s="87"/>
    </row>
    <row r="134" spans="3:38" ht="15.75">
      <c r="C134" s="3">
        <f t="shared" si="26"/>
        <v>0</v>
      </c>
      <c r="F134" s="2">
        <f t="shared" si="27"/>
        <v>0</v>
      </c>
      <c r="H134" s="2">
        <f t="shared" si="28"/>
        <v>0</v>
      </c>
      <c r="I134" s="2">
        <f t="shared" si="29"/>
        <v>0</v>
      </c>
      <c r="S134" s="2">
        <f t="shared" si="30"/>
        <v>0</v>
      </c>
      <c r="AL134" s="87"/>
    </row>
    <row r="135" spans="3:38" ht="15.75">
      <c r="C135" s="3">
        <f t="shared" si="26"/>
        <v>0</v>
      </c>
      <c r="F135" s="2">
        <f t="shared" si="27"/>
        <v>0</v>
      </c>
      <c r="H135" s="2">
        <f t="shared" si="28"/>
        <v>0</v>
      </c>
      <c r="I135" s="2">
        <f t="shared" si="29"/>
        <v>0</v>
      </c>
      <c r="S135" s="2">
        <f t="shared" si="30"/>
        <v>0</v>
      </c>
      <c r="AL135" s="87"/>
    </row>
    <row r="136" spans="3:38" ht="15.75">
      <c r="C136" s="3">
        <f t="shared" si="26"/>
        <v>0</v>
      </c>
      <c r="F136" s="2">
        <f t="shared" si="27"/>
        <v>0</v>
      </c>
      <c r="H136" s="2">
        <f t="shared" si="28"/>
        <v>0</v>
      </c>
      <c r="I136" s="2">
        <f t="shared" si="29"/>
        <v>0</v>
      </c>
      <c r="S136" s="2">
        <f t="shared" si="30"/>
        <v>0</v>
      </c>
      <c r="AL136" s="87"/>
    </row>
    <row r="137" spans="3:38" ht="15.75">
      <c r="C137" s="3">
        <f t="shared" si="26"/>
        <v>0</v>
      </c>
      <c r="F137" s="2">
        <f t="shared" si="27"/>
        <v>0</v>
      </c>
      <c r="H137" s="2">
        <f t="shared" si="28"/>
        <v>0</v>
      </c>
      <c r="I137" s="2">
        <f t="shared" si="29"/>
        <v>0</v>
      </c>
      <c r="S137" s="2">
        <f t="shared" si="30"/>
        <v>0</v>
      </c>
      <c r="AL137" s="87"/>
    </row>
    <row r="138" spans="3:38" ht="15.75">
      <c r="C138" s="3">
        <f t="shared" si="26"/>
        <v>0</v>
      </c>
      <c r="F138" s="2">
        <f t="shared" si="27"/>
        <v>0</v>
      </c>
      <c r="H138" s="2">
        <f t="shared" si="28"/>
        <v>0</v>
      </c>
      <c r="I138" s="2">
        <f t="shared" si="29"/>
        <v>0</v>
      </c>
      <c r="S138" s="2">
        <f t="shared" si="30"/>
        <v>0</v>
      </c>
      <c r="AL138" s="87"/>
    </row>
    <row r="139" spans="3:38" ht="15.75">
      <c r="C139" s="3">
        <f aca="true" t="shared" si="31" ref="C139:C160">C44-D44-E44</f>
        <v>0</v>
      </c>
      <c r="F139" s="2">
        <f aca="true" t="shared" si="32" ref="F139:F160">C44-F44-G44-H44</f>
        <v>0</v>
      </c>
      <c r="H139" s="2">
        <f aca="true" t="shared" si="33" ref="H139:H160">H44-I44-R44</f>
        <v>0</v>
      </c>
      <c r="I139" s="2">
        <f aca="true" t="shared" si="34" ref="I139:I160">I44-J44-K44-L44-M44-N44-O44-P44-Q44</f>
        <v>0</v>
      </c>
      <c r="S139" s="2">
        <f aca="true" t="shared" si="35" ref="S139:S160">S44-R44-Q44-P44-O44-N44-M44</f>
        <v>0</v>
      </c>
      <c r="AL139" s="87"/>
    </row>
    <row r="140" spans="3:38" ht="15.75">
      <c r="C140" s="3">
        <f t="shared" si="31"/>
        <v>0</v>
      </c>
      <c r="F140" s="2">
        <f t="shared" si="32"/>
        <v>0</v>
      </c>
      <c r="H140" s="2">
        <f t="shared" si="33"/>
        <v>0</v>
      </c>
      <c r="I140" s="2">
        <f t="shared" si="34"/>
        <v>0</v>
      </c>
      <c r="S140" s="2">
        <f t="shared" si="35"/>
        <v>0</v>
      </c>
      <c r="AL140" s="87"/>
    </row>
    <row r="141" spans="3:38" ht="15.75">
      <c r="C141" s="3">
        <f t="shared" si="31"/>
        <v>0</v>
      </c>
      <c r="F141" s="2">
        <f t="shared" si="32"/>
        <v>0</v>
      </c>
      <c r="H141" s="2">
        <f t="shared" si="33"/>
        <v>0</v>
      </c>
      <c r="I141" s="2">
        <f t="shared" si="34"/>
        <v>0</v>
      </c>
      <c r="S141" s="2">
        <f t="shared" si="35"/>
        <v>0</v>
      </c>
      <c r="AL141" s="87"/>
    </row>
    <row r="142" spans="3:38" ht="15.75">
      <c r="C142" s="3">
        <f t="shared" si="31"/>
        <v>0</v>
      </c>
      <c r="F142" s="2">
        <f t="shared" si="32"/>
        <v>0</v>
      </c>
      <c r="H142" s="2">
        <f t="shared" si="33"/>
        <v>0</v>
      </c>
      <c r="I142" s="2">
        <f t="shared" si="34"/>
        <v>0</v>
      </c>
      <c r="S142" s="2">
        <f t="shared" si="35"/>
        <v>0</v>
      </c>
      <c r="AL142" s="87"/>
    </row>
    <row r="143" spans="3:38" ht="15.75">
      <c r="C143" s="3">
        <f t="shared" si="31"/>
        <v>0</v>
      </c>
      <c r="F143" s="2">
        <f t="shared" si="32"/>
        <v>0</v>
      </c>
      <c r="H143" s="2">
        <f t="shared" si="33"/>
        <v>0</v>
      </c>
      <c r="I143" s="2">
        <f t="shared" si="34"/>
        <v>0</v>
      </c>
      <c r="S143" s="2">
        <f t="shared" si="35"/>
        <v>0</v>
      </c>
      <c r="AL143" s="87"/>
    </row>
    <row r="144" spans="3:38" ht="15.75">
      <c r="C144" s="3">
        <f t="shared" si="31"/>
        <v>0</v>
      </c>
      <c r="F144" s="2">
        <f t="shared" si="32"/>
        <v>0</v>
      </c>
      <c r="H144" s="2">
        <f t="shared" si="33"/>
        <v>0</v>
      </c>
      <c r="I144" s="2">
        <f t="shared" si="34"/>
        <v>0</v>
      </c>
      <c r="S144" s="2">
        <f t="shared" si="35"/>
        <v>0</v>
      </c>
      <c r="AL144" s="87"/>
    </row>
    <row r="145" spans="3:38" ht="15.75">
      <c r="C145" s="3">
        <f t="shared" si="31"/>
        <v>0</v>
      </c>
      <c r="F145" s="2">
        <f t="shared" si="32"/>
        <v>0</v>
      </c>
      <c r="H145" s="2">
        <f t="shared" si="33"/>
        <v>0</v>
      </c>
      <c r="I145" s="2">
        <f t="shared" si="34"/>
        <v>0</v>
      </c>
      <c r="S145" s="2">
        <f t="shared" si="35"/>
        <v>0</v>
      </c>
      <c r="AL145" s="87"/>
    </row>
    <row r="146" spans="3:38" ht="15.75">
      <c r="C146" s="3">
        <f t="shared" si="31"/>
        <v>0</v>
      </c>
      <c r="F146" s="2">
        <f t="shared" si="32"/>
        <v>0</v>
      </c>
      <c r="H146" s="2">
        <f t="shared" si="33"/>
        <v>0</v>
      </c>
      <c r="I146" s="2">
        <f t="shared" si="34"/>
        <v>0</v>
      </c>
      <c r="S146" s="2">
        <f t="shared" si="35"/>
        <v>0</v>
      </c>
      <c r="AL146" s="87"/>
    </row>
    <row r="147" spans="3:38" ht="15.75">
      <c r="C147" s="3">
        <f t="shared" si="31"/>
        <v>0</v>
      </c>
      <c r="F147" s="2">
        <f t="shared" si="32"/>
        <v>0</v>
      </c>
      <c r="H147" s="2">
        <f t="shared" si="33"/>
        <v>0</v>
      </c>
      <c r="I147" s="2">
        <f t="shared" si="34"/>
        <v>0</v>
      </c>
      <c r="S147" s="2">
        <f t="shared" si="35"/>
        <v>0</v>
      </c>
      <c r="AL147" s="87"/>
    </row>
    <row r="148" spans="3:38" ht="15.75">
      <c r="C148" s="3">
        <f t="shared" si="31"/>
        <v>0</v>
      </c>
      <c r="F148" s="2">
        <f t="shared" si="32"/>
        <v>0</v>
      </c>
      <c r="H148" s="2">
        <f t="shared" si="33"/>
        <v>0</v>
      </c>
      <c r="I148" s="2">
        <f t="shared" si="34"/>
        <v>0</v>
      </c>
      <c r="S148" s="2">
        <f t="shared" si="35"/>
        <v>0</v>
      </c>
      <c r="AL148" s="87"/>
    </row>
    <row r="149" spans="3:38" ht="15.75">
      <c r="C149" s="3">
        <f t="shared" si="31"/>
        <v>0</v>
      </c>
      <c r="F149" s="2">
        <f t="shared" si="32"/>
        <v>0</v>
      </c>
      <c r="H149" s="2">
        <f t="shared" si="33"/>
        <v>0</v>
      </c>
      <c r="I149" s="2">
        <f t="shared" si="34"/>
        <v>0</v>
      </c>
      <c r="S149" s="2">
        <f t="shared" si="35"/>
        <v>0</v>
      </c>
      <c r="AL149" s="87"/>
    </row>
    <row r="150" spans="3:38" ht="15.75">
      <c r="C150" s="3">
        <f t="shared" si="31"/>
        <v>0</v>
      </c>
      <c r="F150" s="2">
        <f t="shared" si="32"/>
        <v>0</v>
      </c>
      <c r="H150" s="2">
        <f t="shared" si="33"/>
        <v>0</v>
      </c>
      <c r="I150" s="2">
        <f t="shared" si="34"/>
        <v>0</v>
      </c>
      <c r="S150" s="2">
        <f t="shared" si="35"/>
        <v>0</v>
      </c>
      <c r="AL150" s="87"/>
    </row>
    <row r="151" spans="3:38" ht="15.75">
      <c r="C151" s="3">
        <f t="shared" si="31"/>
        <v>0</v>
      </c>
      <c r="F151" s="2">
        <f t="shared" si="32"/>
        <v>0</v>
      </c>
      <c r="H151" s="2">
        <f t="shared" si="33"/>
        <v>0</v>
      </c>
      <c r="I151" s="2">
        <f t="shared" si="34"/>
        <v>0</v>
      </c>
      <c r="S151" s="2">
        <f t="shared" si="35"/>
        <v>0</v>
      </c>
      <c r="AL151" s="87"/>
    </row>
    <row r="152" spans="3:38" ht="15.75">
      <c r="C152" s="3">
        <f t="shared" si="31"/>
        <v>0</v>
      </c>
      <c r="F152" s="2">
        <f t="shared" si="32"/>
        <v>0</v>
      </c>
      <c r="H152" s="2">
        <f t="shared" si="33"/>
        <v>0</v>
      </c>
      <c r="I152" s="2">
        <f t="shared" si="34"/>
        <v>0</v>
      </c>
      <c r="S152" s="2">
        <f t="shared" si="35"/>
        <v>0</v>
      </c>
      <c r="AL152" s="87"/>
    </row>
    <row r="153" spans="3:38" ht="15.75">
      <c r="C153" s="3">
        <f t="shared" si="31"/>
        <v>0</v>
      </c>
      <c r="F153" s="2">
        <f t="shared" si="32"/>
        <v>0</v>
      </c>
      <c r="H153" s="2">
        <f t="shared" si="33"/>
        <v>0</v>
      </c>
      <c r="I153" s="2">
        <f t="shared" si="34"/>
        <v>0</v>
      </c>
      <c r="S153" s="2">
        <f t="shared" si="35"/>
        <v>0</v>
      </c>
      <c r="AL153" s="87"/>
    </row>
    <row r="154" spans="3:38" ht="15.75">
      <c r="C154" s="3">
        <f t="shared" si="31"/>
        <v>0</v>
      </c>
      <c r="F154" s="2">
        <f t="shared" si="32"/>
        <v>0</v>
      </c>
      <c r="H154" s="2">
        <f t="shared" si="33"/>
        <v>0</v>
      </c>
      <c r="I154" s="2">
        <f t="shared" si="34"/>
        <v>0</v>
      </c>
      <c r="S154" s="2">
        <f t="shared" si="35"/>
        <v>0</v>
      </c>
      <c r="AL154" s="87"/>
    </row>
    <row r="155" spans="3:38" ht="15.75">
      <c r="C155" s="3">
        <f t="shared" si="31"/>
        <v>0</v>
      </c>
      <c r="F155" s="2">
        <f t="shared" si="32"/>
        <v>0</v>
      </c>
      <c r="H155" s="2">
        <f t="shared" si="33"/>
        <v>0</v>
      </c>
      <c r="I155" s="2">
        <f t="shared" si="34"/>
        <v>0</v>
      </c>
      <c r="S155" s="2">
        <f t="shared" si="35"/>
        <v>0</v>
      </c>
      <c r="AL155" s="87"/>
    </row>
    <row r="156" spans="3:38" ht="15.75">
      <c r="C156" s="3">
        <f t="shared" si="31"/>
        <v>0</v>
      </c>
      <c r="F156" s="2">
        <f t="shared" si="32"/>
        <v>0</v>
      </c>
      <c r="H156" s="2">
        <f t="shared" si="33"/>
        <v>0</v>
      </c>
      <c r="I156" s="2">
        <f t="shared" si="34"/>
        <v>0</v>
      </c>
      <c r="S156" s="2">
        <f t="shared" si="35"/>
        <v>0</v>
      </c>
      <c r="AL156" s="87"/>
    </row>
    <row r="157" spans="3:38" ht="15.75">
      <c r="C157" s="3">
        <f t="shared" si="31"/>
        <v>0</v>
      </c>
      <c r="F157" s="2">
        <f t="shared" si="32"/>
        <v>0</v>
      </c>
      <c r="H157" s="2">
        <f t="shared" si="33"/>
        <v>0</v>
      </c>
      <c r="I157" s="2">
        <f t="shared" si="34"/>
        <v>0</v>
      </c>
      <c r="S157" s="2">
        <f t="shared" si="35"/>
        <v>0</v>
      </c>
      <c r="AL157" s="87"/>
    </row>
    <row r="158" spans="3:38" ht="15.75">
      <c r="C158" s="3">
        <f t="shared" si="31"/>
        <v>0</v>
      </c>
      <c r="F158" s="2">
        <f t="shared" si="32"/>
        <v>0</v>
      </c>
      <c r="H158" s="2">
        <f t="shared" si="33"/>
        <v>0</v>
      </c>
      <c r="I158" s="2">
        <f t="shared" si="34"/>
        <v>0</v>
      </c>
      <c r="S158" s="2">
        <f t="shared" si="35"/>
        <v>0</v>
      </c>
      <c r="AL158" s="87"/>
    </row>
    <row r="159" spans="3:38" ht="15.75">
      <c r="C159" s="3">
        <f t="shared" si="31"/>
        <v>0</v>
      </c>
      <c r="F159" s="2">
        <f t="shared" si="32"/>
        <v>0</v>
      </c>
      <c r="H159" s="2">
        <f t="shared" si="33"/>
        <v>0</v>
      </c>
      <c r="I159" s="2">
        <f t="shared" si="34"/>
        <v>0</v>
      </c>
      <c r="S159" s="2">
        <f t="shared" si="35"/>
        <v>0</v>
      </c>
      <c r="AL159" s="87"/>
    </row>
    <row r="160" spans="3:38" ht="15.75">
      <c r="C160" s="3">
        <f t="shared" si="31"/>
        <v>0</v>
      </c>
      <c r="F160" s="2">
        <f t="shared" si="32"/>
        <v>0</v>
      </c>
      <c r="H160" s="2">
        <f t="shared" si="33"/>
        <v>0</v>
      </c>
      <c r="I160" s="2">
        <f t="shared" si="34"/>
        <v>0</v>
      </c>
      <c r="S160" s="2">
        <f t="shared" si="35"/>
        <v>0</v>
      </c>
      <c r="AL160" s="87"/>
    </row>
    <row r="161" spans="3:38" ht="15.75">
      <c r="C161" s="3">
        <f>C67-D67-E67</f>
        <v>0</v>
      </c>
      <c r="F161" s="2">
        <f>C67-F67-G67-H67</f>
        <v>0</v>
      </c>
      <c r="H161" s="2">
        <f>H67-I67-R67</f>
        <v>0</v>
      </c>
      <c r="I161" s="2">
        <f>I67-J67-K67-L67-M67-N67-O67-P67-Q67</f>
        <v>0</v>
      </c>
      <c r="S161" s="2">
        <f>S67-R67-Q67-P67-O67-N67-M67</f>
        <v>0</v>
      </c>
      <c r="AL161" s="87"/>
    </row>
    <row r="162" spans="3:38" ht="15.75">
      <c r="C162" s="3">
        <f>C68-D68-E68</f>
        <v>0</v>
      </c>
      <c r="F162" s="2">
        <f>C68-F68-G68-H68</f>
        <v>0</v>
      </c>
      <c r="H162" s="2">
        <f>H68-I68-R68</f>
        <v>0</v>
      </c>
      <c r="I162" s="2">
        <f>I68-J68-K68-L68-M68-N68-O68-P68-Q68</f>
        <v>0</v>
      </c>
      <c r="S162" s="2">
        <f>S68-R68-Q68-P68-O68-N68-M68</f>
        <v>0</v>
      </c>
      <c r="AL162" s="87"/>
    </row>
    <row r="163" spans="3:38" ht="15.75">
      <c r="C163" s="3">
        <f>C69-D69-E69</f>
        <v>0</v>
      </c>
      <c r="F163" s="2">
        <f>C69-F69-G69-H69</f>
        <v>0</v>
      </c>
      <c r="I163" s="2">
        <f>I69-J69-K69-L69-M69-N69-O69-P69-Q69</f>
        <v>0</v>
      </c>
      <c r="S163" s="2">
        <f>S69-R69-Q69-P69-O69-N69-M69</f>
        <v>0</v>
      </c>
      <c r="AL163" s="87"/>
    </row>
    <row r="164" spans="3:38" ht="15.75">
      <c r="C164" s="3">
        <f>C69-D69-E69</f>
        <v>0</v>
      </c>
      <c r="F164" s="2">
        <f>C69-F69-G69-H69</f>
        <v>0</v>
      </c>
      <c r="H164" s="2">
        <f>H69-I69-R69</f>
        <v>0</v>
      </c>
      <c r="I164" s="2">
        <f>I69-J69-K69-L69-M69-N69-O69-P69-Q69</f>
        <v>0</v>
      </c>
      <c r="S164" s="2">
        <f>S69-R69-Q69-P69-O69-N69-M69</f>
        <v>0</v>
      </c>
      <c r="AL164" s="87"/>
    </row>
    <row r="165" spans="3:38" ht="15.75">
      <c r="C165" s="3">
        <f>C70-D70-E70</f>
        <v>0</v>
      </c>
      <c r="F165" s="2">
        <f>C70-F70-G70-H70</f>
        <v>0</v>
      </c>
      <c r="H165" s="2">
        <f>H70-I70-R70</f>
        <v>0</v>
      </c>
      <c r="I165" s="2">
        <f>I70-J70-K70-L70-M70-N70-O70-P70-Q70</f>
        <v>0</v>
      </c>
      <c r="S165" s="2">
        <f>S70-R70-Q70-P70-O70-N70-M70</f>
        <v>0</v>
      </c>
      <c r="AL165" s="87"/>
    </row>
    <row r="166" spans="3:38" ht="15.75">
      <c r="C166" s="3">
        <f>C71-D71-E71</f>
        <v>0</v>
      </c>
      <c r="F166" s="2">
        <f>C71-F71-G71-H71</f>
        <v>0</v>
      </c>
      <c r="H166" s="2">
        <f>H71-I71-R71</f>
        <v>0</v>
      </c>
      <c r="I166" s="2">
        <f aca="true" t="shared" si="36" ref="I166:I173">I71-J71-K71-L71-M71-N71-O71-P71-Q71</f>
        <v>0</v>
      </c>
      <c r="S166" s="2">
        <f>S71-R71-Q71-P71-O71-N71-M71</f>
        <v>0</v>
      </c>
      <c r="AL166" s="87"/>
    </row>
    <row r="167" spans="3:38" ht="15.75">
      <c r="C167" s="3">
        <f aca="true" t="shared" si="37" ref="C167:C173">C72-D72-E72</f>
        <v>0</v>
      </c>
      <c r="F167" s="2">
        <f>C72-F72-G72-H72</f>
        <v>0</v>
      </c>
      <c r="H167" s="2">
        <f>H72-I72-R72</f>
        <v>0</v>
      </c>
      <c r="I167" s="2">
        <f t="shared" si="36"/>
        <v>0</v>
      </c>
      <c r="S167" s="2">
        <f>S72-R72-Q72-P72-O72-N72-M72</f>
        <v>0</v>
      </c>
      <c r="AL167" s="87"/>
    </row>
    <row r="168" spans="3:38" ht="15.75">
      <c r="C168" s="3">
        <f t="shared" si="37"/>
        <v>769</v>
      </c>
      <c r="F168" s="2">
        <f aca="true" t="shared" si="38" ref="F168:F173">C73-F73-G73-H73</f>
        <v>0</v>
      </c>
      <c r="H168" s="2">
        <f aca="true" t="shared" si="39" ref="H168:H173">H73-I73-R73</f>
        <v>0</v>
      </c>
      <c r="I168" s="2">
        <f t="shared" si="36"/>
        <v>0</v>
      </c>
      <c r="S168" s="2">
        <f aca="true" t="shared" si="40" ref="S168:S173">S73-R73-Q73-P73-O73-N73-M73</f>
        <v>0</v>
      </c>
      <c r="AL168" s="87"/>
    </row>
    <row r="169" spans="3:38" ht="15.75">
      <c r="C169" s="3">
        <f t="shared" si="37"/>
        <v>769</v>
      </c>
      <c r="F169" s="2">
        <f t="shared" si="38"/>
        <v>0</v>
      </c>
      <c r="H169" s="2">
        <f t="shared" si="39"/>
        <v>0</v>
      </c>
      <c r="I169" s="2">
        <f t="shared" si="36"/>
        <v>0</v>
      </c>
      <c r="S169" s="2">
        <f t="shared" si="40"/>
        <v>0</v>
      </c>
      <c r="AL169" s="87"/>
    </row>
    <row r="170" spans="3:38" ht="15.75">
      <c r="C170" s="3">
        <f t="shared" si="37"/>
        <v>0</v>
      </c>
      <c r="F170" s="2">
        <f t="shared" si="38"/>
        <v>0</v>
      </c>
      <c r="H170" s="2">
        <f t="shared" si="39"/>
        <v>0</v>
      </c>
      <c r="I170" s="2">
        <f t="shared" si="36"/>
        <v>0</v>
      </c>
      <c r="S170" s="2">
        <f t="shared" si="40"/>
        <v>0</v>
      </c>
      <c r="AL170" s="87"/>
    </row>
    <row r="171" spans="3:38" ht="15.75">
      <c r="C171" s="3">
        <f t="shared" si="37"/>
        <v>0</v>
      </c>
      <c r="F171" s="2">
        <f t="shared" si="38"/>
        <v>0</v>
      </c>
      <c r="H171" s="2">
        <f t="shared" si="39"/>
        <v>0</v>
      </c>
      <c r="I171" s="2">
        <f t="shared" si="36"/>
        <v>0</v>
      </c>
      <c r="S171" s="2">
        <f t="shared" si="40"/>
        <v>0</v>
      </c>
      <c r="AL171" s="87"/>
    </row>
    <row r="172" spans="3:38" ht="15.75">
      <c r="C172" s="3">
        <f t="shared" si="37"/>
        <v>0</v>
      </c>
      <c r="F172" s="2">
        <f t="shared" si="38"/>
        <v>0</v>
      </c>
      <c r="H172" s="2">
        <f t="shared" si="39"/>
        <v>0</v>
      </c>
      <c r="I172" s="2">
        <f t="shared" si="36"/>
        <v>0</v>
      </c>
      <c r="S172" s="2">
        <f t="shared" si="40"/>
        <v>0</v>
      </c>
      <c r="AL172" s="87"/>
    </row>
    <row r="173" spans="3:38" ht="15.75">
      <c r="C173" s="3">
        <f t="shared" si="37"/>
        <v>0</v>
      </c>
      <c r="F173" s="2">
        <f t="shared" si="38"/>
        <v>0</v>
      </c>
      <c r="H173" s="2">
        <f t="shared" si="39"/>
        <v>0</v>
      </c>
      <c r="I173" s="2">
        <f t="shared" si="36"/>
        <v>0</v>
      </c>
      <c r="S173" s="2">
        <f t="shared" si="40"/>
        <v>0</v>
      </c>
      <c r="AL173" s="87"/>
    </row>
    <row r="174" spans="3:38" ht="15.75">
      <c r="C174" s="3">
        <f aca="true" t="shared" si="41" ref="C174:C186">C77-D77-E77</f>
        <v>0</v>
      </c>
      <c r="F174" s="2">
        <f aca="true" t="shared" si="42" ref="F174:F186">C77-F77-G77-H77</f>
        <v>0</v>
      </c>
      <c r="H174" s="2">
        <f aca="true" t="shared" si="43" ref="H174:H186">H77-I77-R77</f>
        <v>0</v>
      </c>
      <c r="I174" s="2">
        <f aca="true" t="shared" si="44" ref="I174:I186">I77-J77-K77-L77-M77-N77-O77-P77-Q77</f>
        <v>0</v>
      </c>
      <c r="S174" s="2">
        <f aca="true" t="shared" si="45" ref="S174:S186">S77-R77-Q77-P77-O77-N77-M77</f>
        <v>0</v>
      </c>
      <c r="AL174" s="87"/>
    </row>
    <row r="175" spans="3:38" ht="15.75">
      <c r="C175" s="3">
        <f t="shared" si="41"/>
        <v>0</v>
      </c>
      <c r="F175" s="2">
        <f t="shared" si="42"/>
        <v>0</v>
      </c>
      <c r="H175" s="2">
        <f t="shared" si="43"/>
        <v>0</v>
      </c>
      <c r="I175" s="2">
        <f t="shared" si="44"/>
        <v>0</v>
      </c>
      <c r="S175" s="2">
        <f t="shared" si="45"/>
        <v>0</v>
      </c>
      <c r="AL175" s="87"/>
    </row>
    <row r="176" spans="3:38" ht="15.75">
      <c r="C176" s="3">
        <f t="shared" si="41"/>
        <v>0</v>
      </c>
      <c r="F176" s="2">
        <f t="shared" si="42"/>
        <v>0</v>
      </c>
      <c r="H176" s="2">
        <f t="shared" si="43"/>
        <v>0</v>
      </c>
      <c r="I176" s="2">
        <f t="shared" si="44"/>
        <v>0</v>
      </c>
      <c r="S176" s="2">
        <f t="shared" si="45"/>
        <v>0</v>
      </c>
      <c r="AL176" s="87"/>
    </row>
    <row r="177" spans="3:38" ht="15.75">
      <c r="C177" s="3">
        <f t="shared" si="41"/>
        <v>0</v>
      </c>
      <c r="F177" s="2">
        <f t="shared" si="42"/>
        <v>0</v>
      </c>
      <c r="H177" s="2">
        <f t="shared" si="43"/>
        <v>0</v>
      </c>
      <c r="I177" s="2">
        <f t="shared" si="44"/>
        <v>0</v>
      </c>
      <c r="S177" s="2">
        <f t="shared" si="45"/>
        <v>0</v>
      </c>
      <c r="AL177" s="87"/>
    </row>
    <row r="178" spans="3:38" ht="15.75">
      <c r="C178" s="3">
        <f t="shared" si="41"/>
        <v>0</v>
      </c>
      <c r="F178" s="2">
        <f t="shared" si="42"/>
        <v>0</v>
      </c>
      <c r="H178" s="2">
        <f t="shared" si="43"/>
        <v>0</v>
      </c>
      <c r="I178" s="2">
        <f t="shared" si="44"/>
        <v>0</v>
      </c>
      <c r="S178" s="2">
        <f t="shared" si="45"/>
        <v>0</v>
      </c>
      <c r="AL178" s="87"/>
    </row>
    <row r="179" spans="3:38" ht="15.75">
      <c r="C179" s="3">
        <f t="shared" si="41"/>
        <v>0</v>
      </c>
      <c r="F179" s="2">
        <f t="shared" si="42"/>
        <v>0</v>
      </c>
      <c r="H179" s="2">
        <f t="shared" si="43"/>
        <v>0</v>
      </c>
      <c r="I179" s="2">
        <f t="shared" si="44"/>
        <v>0</v>
      </c>
      <c r="S179" s="2">
        <f t="shared" si="45"/>
        <v>0</v>
      </c>
      <c r="AL179" s="87"/>
    </row>
    <row r="180" spans="3:38" ht="15.75">
      <c r="C180" s="3">
        <f t="shared" si="41"/>
        <v>0</v>
      </c>
      <c r="F180" s="2">
        <f t="shared" si="42"/>
        <v>0</v>
      </c>
      <c r="H180" s="2">
        <f t="shared" si="43"/>
        <v>0</v>
      </c>
      <c r="I180" s="2">
        <f t="shared" si="44"/>
        <v>0</v>
      </c>
      <c r="S180" s="2">
        <f t="shared" si="45"/>
        <v>0</v>
      </c>
      <c r="AL180" s="87"/>
    </row>
    <row r="181" spans="3:38" ht="15.75">
      <c r="C181" s="3">
        <f t="shared" si="41"/>
        <v>0</v>
      </c>
      <c r="F181" s="2">
        <f t="shared" si="42"/>
        <v>0</v>
      </c>
      <c r="H181" s="2">
        <f t="shared" si="43"/>
        <v>0</v>
      </c>
      <c r="I181" s="2">
        <f t="shared" si="44"/>
        <v>0</v>
      </c>
      <c r="S181" s="2">
        <f t="shared" si="45"/>
        <v>0</v>
      </c>
      <c r="AL181" s="87"/>
    </row>
    <row r="182" spans="3:38" ht="15.75">
      <c r="C182" s="3">
        <f t="shared" si="41"/>
        <v>0</v>
      </c>
      <c r="F182" s="2">
        <f t="shared" si="42"/>
        <v>0</v>
      </c>
      <c r="H182" s="2">
        <f t="shared" si="43"/>
        <v>0</v>
      </c>
      <c r="I182" s="2">
        <f t="shared" si="44"/>
        <v>0</v>
      </c>
      <c r="S182" s="2">
        <f t="shared" si="45"/>
        <v>0</v>
      </c>
      <c r="AL182" s="87"/>
    </row>
    <row r="183" spans="3:38" ht="15.75">
      <c r="C183" s="3">
        <f t="shared" si="41"/>
        <v>0</v>
      </c>
      <c r="F183" s="2">
        <f t="shared" si="42"/>
        <v>0</v>
      </c>
      <c r="H183" s="2">
        <f t="shared" si="43"/>
        <v>0</v>
      </c>
      <c r="I183" s="2">
        <f t="shared" si="44"/>
        <v>0</v>
      </c>
      <c r="S183" s="2">
        <f t="shared" si="45"/>
        <v>0</v>
      </c>
      <c r="AL183" s="87"/>
    </row>
    <row r="184" spans="3:38" ht="15.75">
      <c r="C184" s="3">
        <f t="shared" si="41"/>
        <v>0</v>
      </c>
      <c r="F184" s="2">
        <f t="shared" si="42"/>
        <v>0</v>
      </c>
      <c r="H184" s="2">
        <f t="shared" si="43"/>
        <v>0</v>
      </c>
      <c r="I184" s="2">
        <f t="shared" si="44"/>
        <v>0</v>
      </c>
      <c r="S184" s="2">
        <f t="shared" si="45"/>
        <v>0</v>
      </c>
      <c r="AL184" s="87"/>
    </row>
    <row r="185" spans="3:38" ht="15.75">
      <c r="C185" s="3">
        <f t="shared" si="41"/>
        <v>0</v>
      </c>
      <c r="F185" s="2">
        <f t="shared" si="42"/>
        <v>0</v>
      </c>
      <c r="H185" s="2">
        <f t="shared" si="43"/>
        <v>0</v>
      </c>
      <c r="I185" s="2">
        <f t="shared" si="44"/>
        <v>0</v>
      </c>
      <c r="S185" s="2">
        <f t="shared" si="45"/>
        <v>0</v>
      </c>
      <c r="AL185" s="87"/>
    </row>
    <row r="186" spans="3:38" ht="15.75">
      <c r="C186" s="3">
        <f t="shared" si="41"/>
        <v>0</v>
      </c>
      <c r="F186" s="2">
        <f t="shared" si="42"/>
        <v>0</v>
      </c>
      <c r="H186" s="2">
        <f t="shared" si="43"/>
        <v>0</v>
      </c>
      <c r="I186" s="2">
        <f t="shared" si="44"/>
        <v>0</v>
      </c>
      <c r="S186" s="2">
        <f t="shared" si="45"/>
        <v>0</v>
      </c>
      <c r="AL186" s="87"/>
    </row>
    <row r="187" ht="15.75">
      <c r="AL187" s="87"/>
    </row>
    <row r="188" ht="15.75">
      <c r="AL188" s="87">
        <f>AK188-D188</f>
        <v>0</v>
      </c>
    </row>
    <row r="189" spans="9:38" ht="15.75">
      <c r="I189" s="98"/>
      <c r="AL189" s="87">
        <f>AK189-D189</f>
        <v>0</v>
      </c>
    </row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</sheetData>
  <sheetProtection/>
  <mergeCells count="33">
    <mergeCell ref="L94:Q94"/>
    <mergeCell ref="C98:E98"/>
    <mergeCell ref="L98:Q98"/>
    <mergeCell ref="Q2:S2"/>
    <mergeCell ref="Q4:S4"/>
    <mergeCell ref="C93:E93"/>
    <mergeCell ref="L93:Q93"/>
    <mergeCell ref="G6:G9"/>
    <mergeCell ref="F6:F9"/>
    <mergeCell ref="L92:Q92"/>
    <mergeCell ref="B1:C1"/>
    <mergeCell ref="B2:D2"/>
    <mergeCell ref="B3:C3"/>
    <mergeCell ref="F1:N1"/>
    <mergeCell ref="F2:N2"/>
    <mergeCell ref="F3:N3"/>
    <mergeCell ref="S6:S9"/>
    <mergeCell ref="T6:T9"/>
    <mergeCell ref="I7:Q7"/>
    <mergeCell ref="J8:Q8"/>
    <mergeCell ref="R7:R9"/>
    <mergeCell ref="H6:R6"/>
    <mergeCell ref="I8:I9"/>
    <mergeCell ref="H7:H9"/>
    <mergeCell ref="C94:E94"/>
    <mergeCell ref="A11:B11"/>
    <mergeCell ref="C6:E6"/>
    <mergeCell ref="D7:E7"/>
    <mergeCell ref="D8:D9"/>
    <mergeCell ref="C7:C9"/>
    <mergeCell ref="E8:E9"/>
    <mergeCell ref="A10:B10"/>
    <mergeCell ref="A6:B9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phu</cp:lastModifiedBy>
  <cp:lastPrinted>2019-12-02T08:28:04Z</cp:lastPrinted>
  <dcterms:created xsi:type="dcterms:W3CDTF">2015-09-07T02:20:26Z</dcterms:created>
  <dcterms:modified xsi:type="dcterms:W3CDTF">2020-02-05T02:35:06Z</dcterms:modified>
  <cp:category/>
  <cp:version/>
  <cp:contentType/>
  <cp:contentStatus/>
</cp:coreProperties>
</file>